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-330" windowWidth="15270" windowHeight="8115" activeTab="3"/>
  </bookViews>
  <sheets>
    <sheet name="form" sheetId="2" r:id="rId1"/>
    <sheet name="cover juk" sheetId="6" r:id="rId2"/>
    <sheet name="petunjukisi" sheetId="4" r:id="rId3"/>
    <sheet name="TEMPLATE" sheetId="11" r:id="rId4"/>
    <sheet name="Pelaporan" sheetId="12" r:id="rId5"/>
  </sheets>
  <calcPr calcId="124519"/>
</workbook>
</file>

<file path=xl/calcChain.xml><?xml version="1.0" encoding="utf-8"?>
<calcChain xmlns="http://schemas.openxmlformats.org/spreadsheetml/2006/main">
  <c r="O139" i="2"/>
  <c r="P12"/>
  <c r="P7"/>
  <c r="O137"/>
  <c r="P131"/>
  <c r="P111"/>
  <c r="O78"/>
  <c r="P32"/>
  <c r="O32"/>
  <c r="R8" i="11"/>
  <c r="R45"/>
  <c r="R44"/>
  <c r="I45"/>
  <c r="I44"/>
  <c r="I8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I43"/>
  <c r="S43" s="1"/>
  <c r="I42"/>
  <c r="S42" s="1"/>
  <c r="I41"/>
  <c r="S41" s="1"/>
  <c r="I40"/>
  <c r="S40" s="1"/>
  <c r="I39"/>
  <c r="S39" s="1"/>
  <c r="I38"/>
  <c r="S38" s="1"/>
  <c r="I37"/>
  <c r="S37" s="1"/>
  <c r="I36"/>
  <c r="S36" s="1"/>
  <c r="I35"/>
  <c r="S35" s="1"/>
  <c r="I34"/>
  <c r="S34" s="1"/>
  <c r="I33"/>
  <c r="S33" s="1"/>
  <c r="I32"/>
  <c r="S32" s="1"/>
  <c r="I31"/>
  <c r="S31" s="1"/>
  <c r="I30"/>
  <c r="S30" s="1"/>
  <c r="I29"/>
  <c r="S29" s="1"/>
  <c r="I28"/>
  <c r="S28" s="1"/>
  <c r="I27"/>
  <c r="S27" s="1"/>
  <c r="I26"/>
  <c r="S26" s="1"/>
  <c r="I25"/>
  <c r="S25" s="1"/>
  <c r="I24"/>
  <c r="S24" s="1"/>
  <c r="I23"/>
  <c r="S23" s="1"/>
  <c r="I22"/>
  <c r="S22" s="1"/>
  <c r="I21"/>
  <c r="S21" s="1"/>
  <c r="I20"/>
  <c r="S20" s="1"/>
  <c r="I19"/>
  <c r="S19" s="1"/>
  <c r="I18"/>
  <c r="S18" s="1"/>
  <c r="U47"/>
  <c r="Y37" s="1"/>
  <c r="T47"/>
  <c r="X37" s="1"/>
  <c r="Q47"/>
  <c r="Q48" s="1"/>
  <c r="P47"/>
  <c r="O47"/>
  <c r="O48" s="1"/>
  <c r="N47"/>
  <c r="M47"/>
  <c r="M48" s="1"/>
  <c r="L47"/>
  <c r="K47"/>
  <c r="K48" s="1"/>
  <c r="J47"/>
  <c r="J48" s="1"/>
  <c r="H47"/>
  <c r="H48" s="1"/>
  <c r="G47"/>
  <c r="G48" s="1"/>
  <c r="F47"/>
  <c r="F48" s="1"/>
  <c r="E47"/>
  <c r="D47"/>
  <c r="D48" s="1"/>
  <c r="R17"/>
  <c r="I17"/>
  <c r="R16"/>
  <c r="I16"/>
  <c r="R15"/>
  <c r="I15"/>
  <c r="R14"/>
  <c r="I14"/>
  <c r="AE13"/>
  <c r="AD13"/>
  <c r="AC13"/>
  <c r="AB13"/>
  <c r="AA13"/>
  <c r="Z13"/>
  <c r="Y13"/>
  <c r="X13"/>
  <c r="R13"/>
  <c r="I13"/>
  <c r="R12"/>
  <c r="I12"/>
  <c r="R11"/>
  <c r="I11"/>
  <c r="R10"/>
  <c r="I10"/>
  <c r="R9"/>
  <c r="I9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P78" i="2" l="1"/>
  <c r="P139" s="1"/>
  <c r="S13" i="11"/>
  <c r="S15"/>
  <c r="S44"/>
  <c r="S45"/>
  <c r="S11"/>
  <c r="S9"/>
  <c r="AE14"/>
  <c r="P48"/>
  <c r="AD14" s="1"/>
  <c r="AC14"/>
  <c r="N48"/>
  <c r="AB14" s="1"/>
  <c r="AA14"/>
  <c r="L48"/>
  <c r="Z14" s="1"/>
  <c r="Y14"/>
  <c r="E48"/>
  <c r="Y10" s="1"/>
  <c r="AA10"/>
  <c r="AB10"/>
  <c r="Z10"/>
  <c r="S10"/>
  <c r="S12"/>
  <c r="S14"/>
  <c r="S16"/>
  <c r="R47"/>
  <c r="R48" s="1"/>
  <c r="Y18" s="1"/>
  <c r="I47"/>
  <c r="S17"/>
  <c r="X10"/>
  <c r="X14"/>
  <c r="S8"/>
  <c r="I48" l="1"/>
  <c r="X18" s="1"/>
  <c r="W19" s="1"/>
  <c r="W15"/>
  <c r="W11"/>
  <c r="S47"/>
  <c r="S48" s="1"/>
  <c r="M32" i="2"/>
  <c r="P125"/>
  <c r="P120"/>
  <c r="P104"/>
  <c r="P93"/>
  <c r="P86"/>
  <c r="P81"/>
  <c r="P24"/>
  <c r="P20"/>
  <c r="O20"/>
  <c r="O24"/>
  <c r="O12"/>
  <c r="O7"/>
  <c r="O131"/>
  <c r="O125"/>
  <c r="O111"/>
  <c r="O104"/>
  <c r="O93"/>
  <c r="O86"/>
  <c r="P137" l="1"/>
</calcChain>
</file>

<file path=xl/sharedStrings.xml><?xml version="1.0" encoding="utf-8"?>
<sst xmlns="http://schemas.openxmlformats.org/spreadsheetml/2006/main" count="483" uniqueCount="290">
  <si>
    <t>Hasil Perhitungan*</t>
  </si>
  <si>
    <t xml:space="preserve">Skor </t>
  </si>
  <si>
    <t xml:space="preserve">subtotal skor = </t>
  </si>
  <si>
    <t>skor tertinggi = 5</t>
  </si>
  <si>
    <t>bobot             = 15</t>
  </si>
  <si>
    <t>skor tertinggi = 6</t>
  </si>
  <si>
    <t>4.1.</t>
  </si>
  <si>
    <t>Gedung</t>
  </si>
  <si>
    <t>skor tertinggi = 37</t>
  </si>
  <si>
    <t>bobot             = 40</t>
  </si>
  <si>
    <t>4.2.</t>
  </si>
  <si>
    <t>Pengaman</t>
  </si>
  <si>
    <t>skor tertinggi = 4</t>
  </si>
  <si>
    <t>bobot            = 15</t>
  </si>
  <si>
    <t>bobot            = 10</t>
  </si>
  <si>
    <t>skor tertinggi = 11</t>
  </si>
  <si>
    <t>bobot           = 15</t>
  </si>
  <si>
    <t>skor tertinggi = 8</t>
  </si>
  <si>
    <t>bobot             =15</t>
  </si>
  <si>
    <t>bobot             = 10</t>
  </si>
  <si>
    <t>No</t>
  </si>
  <si>
    <t>a.</t>
  </si>
  <si>
    <t>b.</t>
  </si>
  <si>
    <t>c.</t>
  </si>
  <si>
    <t>Unit Pelaksana Teknis Daerah (UPTD)</t>
  </si>
  <si>
    <t>Seksi Farmasi</t>
  </si>
  <si>
    <t>YANG MELAKUKAN MANAJEMEN PENGELOLAAN OBAT DAN VAKSIN SESUAI STANDAR</t>
  </si>
  <si>
    <t xml:space="preserve">PERHITUNGAN INDIKATOR PERSENTASE INSTALASI FARMASI KABUPATEN/KOTA </t>
  </si>
  <si>
    <t>Komponen</t>
  </si>
  <si>
    <t xml:space="preserve">Subtotal skor = </t>
  </si>
  <si>
    <t>Skor tertinggi = 5</t>
  </si>
  <si>
    <t>Bobot            = 5</t>
  </si>
  <si>
    <t>2.1.</t>
  </si>
  <si>
    <t>-</t>
  </si>
  <si>
    <t>Apoteker</t>
  </si>
  <si>
    <t>Tenaga Lainnya</t>
  </si>
  <si>
    <t>2.2.</t>
  </si>
  <si>
    <t>d.</t>
  </si>
  <si>
    <t>Tersedia biaya untuk ketiganya</t>
  </si>
  <si>
    <t>Tersedia hanya satu jenis biaya operasional</t>
  </si>
  <si>
    <t>Tersedia dua jenis biaya operasional</t>
  </si>
  <si>
    <t xml:space="preserve">1) </t>
  </si>
  <si>
    <t xml:space="preserve">2) </t>
  </si>
  <si>
    <t>Status Kepemilikan</t>
  </si>
  <si>
    <t xml:space="preserve">3) </t>
  </si>
  <si>
    <t xml:space="preserve">4) </t>
  </si>
  <si>
    <t xml:space="preserve">5) </t>
  </si>
  <si>
    <t>2)</t>
  </si>
  <si>
    <t>Milik sendiri</t>
  </si>
  <si>
    <t>Sewa</t>
  </si>
  <si>
    <t>Area Karantina</t>
  </si>
  <si>
    <t>Printer</t>
  </si>
  <si>
    <t>Software e-Logistik</t>
  </si>
  <si>
    <t>Koneksi internet</t>
  </si>
  <si>
    <t xml:space="preserve">Komputer </t>
  </si>
  <si>
    <t>4.3.</t>
  </si>
  <si>
    <t>Kendaraan roda empat / Sarana transportasi air</t>
  </si>
  <si>
    <t>Kendaraan roda dua</t>
  </si>
  <si>
    <t>4.4.</t>
  </si>
  <si>
    <t>e.</t>
  </si>
  <si>
    <t>Alarm</t>
  </si>
  <si>
    <t>Teralis</t>
  </si>
  <si>
    <t xml:space="preserve">Pagar </t>
  </si>
  <si>
    <t>4.5</t>
  </si>
  <si>
    <t>f.</t>
  </si>
  <si>
    <t>g.</t>
  </si>
  <si>
    <t>h.</t>
  </si>
  <si>
    <t>i.</t>
  </si>
  <si>
    <t>j.</t>
  </si>
  <si>
    <t>k.</t>
  </si>
  <si>
    <t>Rak</t>
  </si>
  <si>
    <t>Lemari Es</t>
  </si>
  <si>
    <t>Handpallet (Pallet dorong dengan mesin)</t>
  </si>
  <si>
    <t>Trolley/ Kereta Dorong</t>
  </si>
  <si>
    <t>Termometer ruangan</t>
  </si>
  <si>
    <t>Exhause Fan</t>
  </si>
  <si>
    <t xml:space="preserve">b. </t>
  </si>
  <si>
    <t>Subskor</t>
  </si>
  <si>
    <t>Penyimpanan</t>
  </si>
  <si>
    <t xml:space="preserve">Pallet </t>
  </si>
  <si>
    <t>Sumber Daya (A)</t>
  </si>
  <si>
    <t>TPOT mempunyai rencana kerja dan  berfungsi</t>
  </si>
  <si>
    <t>Petugas memeriksa kesesuaian antara obat yang diterima dengan item obat yang dikirim yang tercatat pada dokumen pengiriman</t>
  </si>
  <si>
    <t>Petugas memeriksa kondisi kemasan dan tanggal kadaluwarsanya</t>
  </si>
  <si>
    <t>Tersedia petugas yang diberi tanggung jawab</t>
  </si>
  <si>
    <t>Ruang penyimpanan terlihat bersih dan rapi</t>
  </si>
  <si>
    <t>Ruang penyimpanan bebas dari binatang pengerat dan serangga.</t>
  </si>
  <si>
    <t>Ventilasi, sirkulasi udara dan penerangan gudang cukup memadai.</t>
  </si>
  <si>
    <t>Obat rusak/expired disimpan terpisah</t>
  </si>
  <si>
    <t>Penataan stok memperhatikan tanggal kadaluwarsa</t>
  </si>
  <si>
    <t>Tersedia ruang yang cukup untuk bergerak</t>
  </si>
  <si>
    <t>Dilakukan pengamatan mutu obat secara organoleptis dan dicatat dalam buku catatan penyimpanan obat</t>
  </si>
  <si>
    <t>Pengelompokan  dilakukan secara jenis peruntukkan (program dan non program), bentuk sediaan dan alfabetis</t>
  </si>
  <si>
    <t>Tersedia SOP Penerimaan Obat</t>
  </si>
  <si>
    <t>Tersedia Buku Penerimaan Obat</t>
  </si>
  <si>
    <t xml:space="preserve">Tersedia SOP Perencanaan Obat </t>
  </si>
  <si>
    <t>Tersedia SK Tim Perencanaan Obat Terpadu (TPOT)</t>
  </si>
  <si>
    <t>Tersedia SOP Penyimpanan Obat</t>
  </si>
  <si>
    <t>Tersedia SOP Distribusi Obat</t>
  </si>
  <si>
    <t xml:space="preserve">Tersedia jadwal distribusi </t>
  </si>
  <si>
    <t>Tersedia dokumen penyerahan/pengiriman obat dan perbekalan kesehatan</t>
  </si>
  <si>
    <t>Tersedia sarana untuk repacking obat seperti kardus, plastik obat dsb</t>
  </si>
  <si>
    <t>Tersedia petugas distribusi</t>
  </si>
  <si>
    <t>Tersedia SOP Pencatatan dan Pelaporan</t>
  </si>
  <si>
    <t>Tersedia kartu stok obat untuk setiap item obat dan diisi dengan benar</t>
  </si>
  <si>
    <t>Tersedia Dokumen Dinamika Logistik Obat/ Laporan Mutasi Obat setiap bulan</t>
  </si>
  <si>
    <t>Sistem E-logistik dilaksanakan dengan baik</t>
  </si>
  <si>
    <t>Stok opname dilakukan secara periodik</t>
  </si>
  <si>
    <t>Tersedia catatan tersendiri untuk obat rusak/ kadaluarsa</t>
  </si>
  <si>
    <t xml:space="preserve">Verifikasi data LPLPO Puskesmas dilakukan </t>
  </si>
  <si>
    <t>Tersedia dokumen hasil supervisi periode sebelumnya.</t>
  </si>
  <si>
    <t>Tersedia SOP Pemusnahan</t>
  </si>
  <si>
    <t>Tersedia SK Tim Pemusnahan Obat</t>
  </si>
  <si>
    <t>Terlaksananya pemusnahan obat rusak/kadaluarsa</t>
  </si>
  <si>
    <t>Tersedia Berita Acara Pemusnahan Obat.</t>
  </si>
  <si>
    <t>Melaksanakan Bimbingan Teknis ke Puskesmas</t>
  </si>
  <si>
    <t>Melaksanakan Monitoring dan Evaluasi ke Puskesmas</t>
  </si>
  <si>
    <t>Lemari Khusus Narkotika/ Psikotropika</t>
  </si>
  <si>
    <t>Generator Set (Genset)</t>
  </si>
  <si>
    <t>Lain-lain/Selain a dan b</t>
  </si>
  <si>
    <t>&gt; 7     Orang</t>
  </si>
  <si>
    <t>4-7     Orang</t>
  </si>
  <si>
    <t>Tersedia ruang</t>
  </si>
  <si>
    <t>Administrasi</t>
  </si>
  <si>
    <t>Penyimpanan Umum</t>
  </si>
  <si>
    <t xml:space="preserve">Cold Chain </t>
  </si>
  <si>
    <t>Air Conditioning</t>
  </si>
  <si>
    <t>Administrasi dan Pengolah Data</t>
  </si>
  <si>
    <t>Area Distribusi/Penyerahan</t>
  </si>
  <si>
    <t>Perhitungan Skor</t>
  </si>
  <si>
    <t>Exercise</t>
  </si>
  <si>
    <t xml:space="preserve">Tempat Penyimpanan Khusus </t>
  </si>
  <si>
    <t xml:space="preserve">Distribusi </t>
  </si>
  <si>
    <t>Pintu ganda (non besi dan besi)</t>
  </si>
  <si>
    <t>&lt; 4     Orang</t>
  </si>
  <si>
    <t>Min</t>
  </si>
  <si>
    <t>Maks</t>
  </si>
  <si>
    <t>Tersedia SOP Supervisi dan Evaluasi</t>
  </si>
  <si>
    <t>Catt</t>
  </si>
  <si>
    <t>Target</t>
  </si>
  <si>
    <r>
      <t xml:space="preserve">Skor = </t>
    </r>
    <r>
      <rPr>
        <u/>
        <sz val="11"/>
        <rFont val="Arial"/>
        <family val="2"/>
      </rPr>
      <t xml:space="preserve">subtotal skor x 7,5
</t>
    </r>
    <r>
      <rPr>
        <sz val="11"/>
        <rFont val="Arial"/>
        <family val="2"/>
      </rPr>
      <t xml:space="preserve">          5</t>
    </r>
  </si>
  <si>
    <r>
      <t xml:space="preserve">Skor = </t>
    </r>
    <r>
      <rPr>
        <u/>
        <sz val="11"/>
        <rFont val="Arial"/>
        <family val="2"/>
      </rPr>
      <t xml:space="preserve">subtotal skor x 7,5
</t>
    </r>
    <r>
      <rPr>
        <sz val="11"/>
        <rFont val="Arial"/>
        <family val="2"/>
      </rPr>
      <t xml:space="preserve">           5</t>
    </r>
  </si>
  <si>
    <r>
      <t>Skor =</t>
    </r>
    <r>
      <rPr>
        <u/>
        <sz val="11"/>
        <rFont val="Arial"/>
        <family val="2"/>
      </rPr>
      <t xml:space="preserve"> jumlah subskor x 5
</t>
    </r>
    <r>
      <rPr>
        <sz val="11"/>
        <rFont val="Arial"/>
        <family val="2"/>
      </rPr>
      <t xml:space="preserve">           4</t>
    </r>
  </si>
  <si>
    <r>
      <t>Skor =</t>
    </r>
    <r>
      <rPr>
        <u/>
        <sz val="11"/>
        <rFont val="Arial"/>
        <family val="2"/>
      </rPr>
      <t xml:space="preserve"> jumlah subskor x 5
</t>
    </r>
    <r>
      <rPr>
        <sz val="11"/>
        <rFont val="Arial"/>
        <family val="2"/>
      </rPr>
      <t xml:space="preserve">           6</t>
    </r>
  </si>
  <si>
    <r>
      <t xml:space="preserve">Skor = </t>
    </r>
    <r>
      <rPr>
        <u/>
        <sz val="11"/>
        <rFont val="Arial"/>
        <family val="2"/>
      </rPr>
      <t xml:space="preserve">jumlah subskor x 5
</t>
    </r>
    <r>
      <rPr>
        <sz val="11"/>
        <rFont val="Arial"/>
        <family val="2"/>
      </rPr>
      <t xml:space="preserve">           10</t>
    </r>
  </si>
  <si>
    <r>
      <t>Skor =</t>
    </r>
    <r>
      <rPr>
        <u/>
        <sz val="11"/>
        <rFont val="Arial"/>
        <family val="2"/>
      </rPr>
      <t xml:space="preserve"> jumlah subskor x 5
</t>
    </r>
    <r>
      <rPr>
        <sz val="11"/>
        <rFont val="Arial"/>
        <family val="2"/>
      </rPr>
      <t xml:space="preserve">          6</t>
    </r>
  </si>
  <si>
    <r>
      <t>Skor =</t>
    </r>
    <r>
      <rPr>
        <u/>
        <sz val="11"/>
        <rFont val="Arial"/>
        <family val="2"/>
      </rPr>
      <t xml:space="preserve"> jumlah subskor x 5
</t>
    </r>
    <r>
      <rPr>
        <sz val="11"/>
        <rFont val="Arial"/>
        <family val="2"/>
      </rPr>
      <t xml:space="preserve">             8</t>
    </r>
  </si>
  <si>
    <r>
      <t xml:space="preserve">Skor = </t>
    </r>
    <r>
      <rPr>
        <u/>
        <sz val="11"/>
        <rFont val="Arial"/>
        <family val="2"/>
      </rPr>
      <t xml:space="preserve">subskor x 5
</t>
    </r>
    <r>
      <rPr>
        <sz val="11"/>
        <rFont val="Arial"/>
        <family val="2"/>
      </rPr>
      <t xml:space="preserve">           4</t>
    </r>
  </si>
  <si>
    <r>
      <t>Skor =</t>
    </r>
    <r>
      <rPr>
        <u/>
        <sz val="11"/>
        <rFont val="Arial"/>
        <family val="2"/>
      </rPr>
      <t xml:space="preserve"> jumlah subskor x 5
</t>
    </r>
    <r>
      <rPr>
        <sz val="11"/>
        <rFont val="Arial"/>
        <family val="2"/>
      </rPr>
      <t xml:space="preserve">           5</t>
    </r>
  </si>
  <si>
    <t>Struktur Organisasi (Bobot  = 7,5)</t>
  </si>
  <si>
    <t>Sumber Daya Manusia (Bobot  = 15)</t>
  </si>
  <si>
    <t>Penanggung Jawab  Instalasi Farmasi  (Bobot = 7,5)</t>
  </si>
  <si>
    <t>Jumlah Sumber Daya Manusia (Bobot = 7,5)</t>
  </si>
  <si>
    <t>Sarana dan Prasarana (Bobot  = 30)</t>
  </si>
  <si>
    <t>Perencanaan (Bobot = 5)</t>
  </si>
  <si>
    <t>Penerimaan (Bobot = 5)</t>
  </si>
  <si>
    <t>Penyimpanan (Bobot = 5)</t>
  </si>
  <si>
    <t>Distribusi (Bobot = 5)</t>
  </si>
  <si>
    <t>Pencatatan dan Pelaporan (Bobot = 5)</t>
  </si>
  <si>
    <t>Supervisi dan Evaluasi (Bobot = 5)</t>
  </si>
  <si>
    <t>Pemusnahan (Bobot = 5)</t>
  </si>
  <si>
    <t>Pengembangan Program (Bobot = 5)</t>
  </si>
  <si>
    <t>Exercise berhasil</t>
  </si>
  <si>
    <t>Porsi Sumber Daya</t>
  </si>
  <si>
    <t>Porsi Manajemen Pengelolaan</t>
  </si>
  <si>
    <r>
      <t xml:space="preserve">Skor = </t>
    </r>
    <r>
      <rPr>
        <u/>
        <sz val="11"/>
        <rFont val="Arial"/>
        <family val="2"/>
      </rPr>
      <t xml:space="preserve">subtotal skor x 7,5
</t>
    </r>
    <r>
      <rPr>
        <sz val="11"/>
        <rFont val="Arial"/>
        <family val="2"/>
      </rPr>
      <t xml:space="preserve">         4</t>
    </r>
  </si>
  <si>
    <t>Tidak Cukup</t>
  </si>
  <si>
    <t>Alat Pemadam Api Ringan/ Kebakaran</t>
  </si>
  <si>
    <t>Total Skor Sumber Daya (A) = Jumlah Skor No. 1 s.d. Skor No. 4 (Komponen)</t>
  </si>
  <si>
    <t>Hasil Exercise</t>
  </si>
  <si>
    <t>Target 2015</t>
  </si>
  <si>
    <t>Hasil Excersize 2015</t>
  </si>
  <si>
    <t>58,74%</t>
  </si>
  <si>
    <t xml:space="preserve">Tersedia Laporan Evaluasi terhadap Obat </t>
  </si>
  <si>
    <t>Melaksanakan Pertemuan Koordinasi dengan Puskesmas</t>
  </si>
  <si>
    <t>Cara perhitungan skor terhadap unsur-unsur manajemen pengelolaan obat dan vaksin sesuai standar dilakukan sebagai berikut:</t>
  </si>
  <si>
    <t>Luas cukup merupakan penilaian secara kualitatif apabila gudang penyimpanan mampu menampung/ menyelenggarakan fungsi penyimpanan dan distribusi obat dan perbekalan kesehatan dari semua anggaran yang dikelola</t>
  </si>
  <si>
    <t>Poin tentang status kepemilikan cukup jelas</t>
  </si>
  <si>
    <t>Tersedia/ pembagian ruangan instalasi farmasi;</t>
  </si>
  <si>
    <t>Poin administrasi dan pengolah data cukup jelas, sarana administrasi yang dihitung adalah yang masih berfungsi baik</t>
  </si>
  <si>
    <t xml:space="preserve">Total Skor Sumber Daya (A) = Jumlah Skor No. 1 s.d. Skor No. 4 </t>
  </si>
  <si>
    <t xml:space="preserve">Untuk kriteria ini pilihan bisa 1 atau lebih tergantung aktifitas yang dilakukan  </t>
  </si>
  <si>
    <t>Jumlah sub skor = jumlah skor a+b+c+d</t>
  </si>
  <si>
    <t>Jumlah sub skor = jumlah skor a+b+c</t>
  </si>
  <si>
    <t>Hitung skornya menggunakan rumus yang ada, yaitu nilai yang didapatkan dibagi 4 kemudian dikalikan 5</t>
  </si>
  <si>
    <t>Jumlah sub skor = jumlah skor a+b+c+d+e</t>
  </si>
  <si>
    <t>Hitung skornya menggunakan rumus yang ada, yaitu nilai yang didapatkan dibagi 6 kemudian dikalikan 5</t>
  </si>
  <si>
    <t>Jumlah sub skor = jumlah skor a+b+c+d+e+f+g+h+i</t>
  </si>
  <si>
    <t>Hitung skornya menggunakan rumus yang ada, yaitu nilai yang didapatkan dibagi 10 kemudian dikalikan 5</t>
  </si>
  <si>
    <t>Pencatatan dan Pelaporan (Bobot 5)</t>
  </si>
  <si>
    <t>Hitung skornya menggunakan rumus yang ada, yaitu nilai yang didapatkan dibagi 8 kemudian dikalikan 5</t>
  </si>
  <si>
    <t>Hitung skornya menggunakan rumus yang ada, yaitu nilai yang didapatkan dibagi 5 kemudian dikalikan 5</t>
  </si>
  <si>
    <t>A. SUMBER DAYA ( SUB TOTAL BOBOT= 60)</t>
  </si>
  <si>
    <t>Pengembangan Kompetensi (Bobot = 5)</t>
  </si>
  <si>
    <t xml:space="preserve">Lingkari nilai subskor sesuai dengan struktur organisasi Instalasi Farmasi </t>
  </si>
  <si>
    <t>Hitung skornya menggunakan rumus yang ada, yaitu nilai yang dilingkari dibagi 5 kemudian dikalikan 7,5</t>
  </si>
  <si>
    <t>Angka yang didapatkan ditulis pada kolom skor</t>
  </si>
  <si>
    <t>Struktur Organisasi ( bobot =7,5)</t>
  </si>
  <si>
    <t>1.</t>
  </si>
  <si>
    <t>2.</t>
  </si>
  <si>
    <t>Sumber Daya Manusia ( Bobot =15)</t>
  </si>
  <si>
    <t>Penilaian Sumber Daya Manusia dibagi dalam dua bagian yaitu Penanggung Jawab Instalasi Farmasi ( Bobot =7,5) dan Jumlah SDM ( Bobot =7,5)</t>
  </si>
  <si>
    <t>Lingkari nilai subskor sesuai pendidikan penanggung jawab Instalasi farmasi</t>
  </si>
  <si>
    <t>Jumlah SDM Instalasi Farmasi (bobot=7,5)</t>
  </si>
  <si>
    <t>2.2</t>
  </si>
  <si>
    <t>2.1. Penanggung Jawab Instalasi Farmasi (bobot =7,5)</t>
  </si>
  <si>
    <t>Jumlah SDM dimaksud adalah pegawai tetap maupun kontrak/ pramubakti</t>
  </si>
  <si>
    <t>Lingkari nilai subskor sesuai jumlah SDM Instalasi farmasi</t>
  </si>
  <si>
    <t>Hitung skornya menggunakan rumus yang ada, yaitu nilai yang dilingkari dibagi 4 kemudian dikalikan 7,5</t>
  </si>
  <si>
    <t>3.</t>
  </si>
  <si>
    <t>Lingkari nilai subskor sesuai jumlah jenis biaya operasional yang dialokasikan</t>
  </si>
  <si>
    <t>4.</t>
  </si>
  <si>
    <t>Poin sarana distribusi cukup jelas, sarana distribusi yang dihitung adalah yang masih berfungsi baik</t>
  </si>
  <si>
    <t xml:space="preserve">Poin sarana pengaman cukup jelas, alarm dan alat pemadam api dihitung/dinilai apabila masih berfungsi baik </t>
  </si>
  <si>
    <t>Poin sarana penyimpanan cukup jelas, cold chain, lemari es,genset,  lemari khusus, termometer ruangan, exhauste fan dinilai bila masih berfungsi baik. Rak, handpallet, pallet, AC cukup jumlahnya dan masih berfungsi baik.</t>
  </si>
  <si>
    <t>Lingkari nilai subskor sesuai dengan sarana dan prasarana yang tersedia</t>
  </si>
  <si>
    <t>m.</t>
  </si>
  <si>
    <t>n.</t>
  </si>
  <si>
    <t>o.</t>
  </si>
  <si>
    <t xml:space="preserve">i). Ruang Administrasi adalah ruangan untuk kegiatan administratif instalasi farmasi </t>
  </si>
  <si>
    <t>ii). Ruang penyimpanan umum adalah ruangan untuk penyimpanan obat yang tidak membutuhkan kekhususan perlakuan</t>
  </si>
  <si>
    <t>iii). Tempat penyimpanan khusus adalah ruangan untuk penyimpanan obat yang membutuhkan kekhususan perlakuan, seperti suhu khusus</t>
  </si>
  <si>
    <t>iv). Area karantina adalah area transit sebelum obat dan perbekkes di simpan dalam ruang penyimpanan umum/khusus</t>
  </si>
  <si>
    <t>v). Area distribusi/penyerahan adalah area transit sementara setelah obat dikeluarkan dari tempat penyimpanan untuk didistribusikan/ diserahkan</t>
  </si>
  <si>
    <t>Perencanaan (Bobot =5)</t>
  </si>
  <si>
    <t>Penyimpanan (Bobot =5)</t>
  </si>
  <si>
    <t>Penerimaan ( Bobot =5)</t>
  </si>
  <si>
    <t>Distribusi (Bobot =5)</t>
  </si>
  <si>
    <t>Jumlah sub skor = jumlah skor a+b+c+d+e+f+g</t>
  </si>
  <si>
    <t>5.</t>
  </si>
  <si>
    <t>6.</t>
  </si>
  <si>
    <t>7.</t>
  </si>
  <si>
    <t>8.</t>
  </si>
  <si>
    <t>PETUNJUK PENGISIAN</t>
  </si>
  <si>
    <t>INDIKATOR PERSENTASE INSTALASI FARMASI PROVINSI DAN KABUPATEN/ KOTA</t>
  </si>
  <si>
    <t>Melaksanakan Peningkatan Kapasitas SDM Puskesmas</t>
  </si>
  <si>
    <t xml:space="preserve"> Pengelolaan (B) </t>
  </si>
  <si>
    <t>Total Skor Pengelolaan (B) = Jumlah Skor No. 1 s.d. Skor No. 8 (Komponen)</t>
  </si>
  <si>
    <t>B.  PENGELOLAAN</t>
  </si>
  <si>
    <t xml:space="preserve">Total Skor Pengelolaan (B)  = Jumlah Skor No. 1 s.d. Skor No. 8 </t>
  </si>
  <si>
    <t>Tenaga Teknis Kefarmasian (Sarjana Farmasi, Ahli Madya Farmasi, Analis Farmasi)</t>
  </si>
  <si>
    <t>Luas Gudang</t>
  </si>
  <si>
    <t>Cukup ( Dapat menyimpan seluruh obat yang dikelola)</t>
  </si>
  <si>
    <t xml:space="preserve">Struktur Organisasi </t>
  </si>
  <si>
    <t>Sumber Daya Manusia</t>
  </si>
  <si>
    <t xml:space="preserve">Biaya Operasional </t>
  </si>
  <si>
    <t>Sarana dan Prasarana</t>
  </si>
  <si>
    <t>Penanggung Jawab  IF</t>
  </si>
  <si>
    <t>Jumlah SDM</t>
  </si>
  <si>
    <t xml:space="preserve">Perencanaan </t>
  </si>
  <si>
    <t xml:space="preserve">Penerimaan </t>
  </si>
  <si>
    <t xml:space="preserve">Pencatatan dan Pelaporan </t>
  </si>
  <si>
    <t xml:space="preserve">Supervisi dan Evaluasi </t>
  </si>
  <si>
    <t>Pemusnahan</t>
  </si>
  <si>
    <t>Pengembangan Kompetensi</t>
  </si>
  <si>
    <t>Nama Kabupaten/ Kota</t>
  </si>
  <si>
    <t>S    K    O   R</t>
  </si>
  <si>
    <t>TOTAL SKOR</t>
  </si>
  <si>
    <t>Sesuai Standar ( Skor ≥ 70 )</t>
  </si>
  <si>
    <t>Tidak Sesuai Standar ( Skor &lt; 70 )</t>
  </si>
  <si>
    <t>Nomor</t>
  </si>
  <si>
    <r>
      <t>KETERANGAN (</t>
    </r>
    <r>
      <rPr>
        <b/>
        <sz val="10"/>
        <color indexed="8"/>
        <rFont val="Calibri"/>
        <family val="2"/>
      </rPr>
      <t>TULIS DENGAN ANGKA 1</t>
    </r>
    <r>
      <rPr>
        <b/>
        <sz val="11"/>
        <color indexed="8"/>
        <rFont val="Calibri"/>
        <family val="2"/>
      </rPr>
      <t>)</t>
    </r>
  </si>
  <si>
    <t>IF sesuai standar</t>
  </si>
  <si>
    <t>IF tidak sesuai standart</t>
  </si>
  <si>
    <t>SUBTOTAL SKOR SUMBER DAYA</t>
  </si>
  <si>
    <t>SUBTOTAL SKOR PENGELOLAAN</t>
  </si>
  <si>
    <t>REKAPITULASI PERSENTASE INSTALASI FARMASI  KABUPATEN/ KOTA YANG MELAKUKAN PENGELOLAAN OBAT DAN VAKSIN SESUAI STANDAR</t>
  </si>
  <si>
    <t>JUMLAH</t>
  </si>
  <si>
    <t>RATA2</t>
  </si>
  <si>
    <t>Skor Rata2 Sumber Daya</t>
  </si>
  <si>
    <t>Skor Rata2 Pengelolaan</t>
  </si>
  <si>
    <t>Total Skor Rata-Rata</t>
  </si>
  <si>
    <t>JUMLAH KABUPATEN/ KOTA</t>
  </si>
  <si>
    <t>KETERANGAN</t>
  </si>
  <si>
    <t>KOLOM WAJIB DIISI DENGAN BARIS SEJUMLAH IF KABUPATEN/ KOTA</t>
  </si>
  <si>
    <t>TIDAK BOLEH DIISI/DI DELETE/DIRUBAH</t>
  </si>
  <si>
    <t>PEMERINTAH DAERAH PROVINSI:................................</t>
  </si>
  <si>
    <t>Mekanisme Pelaporan</t>
  </si>
  <si>
    <t xml:space="preserve">Dinas Kesehatan Kabupaten/ Kota wajib melaporkan ke Dinas kesehatan Provinsi berupa hasil perhitungan paling lambat 1 Mei atau 1 Oktober setiap tahun. Dinas Kesehatan Provinsi melaporkan ke Direktorat Bina Obat Publik dan Perbekalan Kesehatan berupa data rekapitulasi Persentase Instalasi Farmasi Kabupaten/ Kota yang melakukan manajemen pengelolaan obat sesuai standar di wilayahnya paling lambat 1 Juni atau 1 November setiap tahun melalui email obat.publik@kemkes.go.id/ fax ke 021-5214872Persentase Instalasi Farmasi Kabupaten/ Kota yang melakukan manajemen pengelolaan obat sesuai standar </t>
  </si>
  <si>
    <t>Apabila ada perubahan data Instalasi Farmasi, maka Dinas Kesehatan Kabupaten/ Kota wajib mengirimkan laporan untuk periode berikutnya dan apabila tidak ada perubahan data Instalasi Farmasi maka Kabupaten/ Kota tidak wajib mengirimkan laporan untuk periode berikutnya.</t>
  </si>
  <si>
    <t>Dinas Kesehatan Provinsi dapat melakukan verifikasi atas penilaian dan skor yang diberikan oleh Kabupaten/ Kota.</t>
  </si>
  <si>
    <t>Biaya Operasional (Bobot = 7,5)                                                                                                                                                                                                       - Biaya Pemeliharaan                                                                                                               - Biaya Distribusi                                                                                                                        - Biaya lain-lain, contoh : biaya jaringan internet/modem</t>
  </si>
  <si>
    <t xml:space="preserve">Biaya Pemeliharaan         </t>
  </si>
  <si>
    <t xml:space="preserve">Biaya Distribusi    </t>
  </si>
  <si>
    <t>Biaya Lain-lain, contoh : biaya jaringan/modem</t>
  </si>
  <si>
    <t xml:space="preserve">Biaya Operasional (Bobot  = 7,5)                                      </t>
  </si>
  <si>
    <r>
      <t>Skor =</t>
    </r>
    <r>
      <rPr>
        <u/>
        <sz val="11"/>
        <rFont val="Arial"/>
        <family val="2"/>
      </rPr>
      <t xml:space="preserve"> Jumlah subtotal skor x 30
</t>
    </r>
    <r>
      <rPr>
        <sz val="11"/>
        <rFont val="Arial"/>
        <family val="2"/>
      </rPr>
      <t xml:space="preserve">          35</t>
    </r>
  </si>
  <si>
    <t>Hitung skornya menggunakan rumus yang ada, yaitu jumlah subskor sarana dan prasarana dibagi 35 kemudian dikalikan 30</t>
  </si>
  <si>
    <t xml:space="preserve">Total Skor Indikator = Total Skor Sumber Daya (A) + Total Skor  Pengelolaan (B) </t>
  </si>
  <si>
    <t xml:space="preserve">Total Skor Indikator = Total Skor Sumber Daya (A) + Total Skor Manajemen Pengelolaan (B) 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</si>
</sst>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u/>
      <sz val="11"/>
      <name val="Arial"/>
      <family val="2"/>
    </font>
    <font>
      <sz val="12"/>
      <name val="Times New Roman"/>
      <family val="1"/>
    </font>
    <font>
      <b/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43">
    <xf numFmtId="0" fontId="0" fillId="0" borderId="0" xfId="0"/>
    <xf numFmtId="0" fontId="1" fillId="0" borderId="21" xfId="0" quotePrefix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7" xfId="0" applyFont="1" applyBorder="1"/>
    <xf numFmtId="0" fontId="1" fillId="0" borderId="25" xfId="0" applyFont="1" applyBorder="1"/>
    <xf numFmtId="0" fontId="1" fillId="0" borderId="8" xfId="0" applyFont="1" applyBorder="1"/>
    <xf numFmtId="0" fontId="1" fillId="0" borderId="28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3" fillId="0" borderId="21" xfId="0" applyFont="1" applyBorder="1"/>
    <xf numFmtId="0" fontId="1" fillId="0" borderId="8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4" fillId="0" borderId="0" xfId="0" applyFont="1" applyBorder="1"/>
    <xf numFmtId="0" fontId="4" fillId="0" borderId="0" xfId="0" applyFont="1"/>
    <xf numFmtId="0" fontId="2" fillId="0" borderId="7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3" xfId="0" applyFont="1" applyBorder="1"/>
    <xf numFmtId="0" fontId="1" fillId="0" borderId="6" xfId="0" applyFont="1" applyBorder="1"/>
    <xf numFmtId="0" fontId="1" fillId="0" borderId="7" xfId="0" quotePrefix="1" applyFont="1" applyBorder="1"/>
    <xf numFmtId="0" fontId="4" fillId="0" borderId="25" xfId="0" applyFont="1" applyBorder="1"/>
    <xf numFmtId="0" fontId="1" fillId="0" borderId="20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11" xfId="0" applyFont="1" applyBorder="1"/>
    <xf numFmtId="0" fontId="3" fillId="0" borderId="7" xfId="0" applyFont="1" applyBorder="1"/>
    <xf numFmtId="0" fontId="4" fillId="0" borderId="28" xfId="0" applyFont="1" applyBorder="1"/>
    <xf numFmtId="0" fontId="4" fillId="0" borderId="21" xfId="0" applyFont="1" applyBorder="1"/>
    <xf numFmtId="0" fontId="7" fillId="0" borderId="13" xfId="0" applyFont="1" applyBorder="1"/>
    <xf numFmtId="0" fontId="2" fillId="0" borderId="19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7" fillId="0" borderId="24" xfId="0" applyFont="1" applyBorder="1"/>
    <xf numFmtId="0" fontId="7" fillId="0" borderId="24" xfId="0" applyFont="1" applyBorder="1" applyAlignment="1">
      <alignment horizontal="left"/>
    </xf>
    <xf numFmtId="0" fontId="2" fillId="0" borderId="38" xfId="0" applyFont="1" applyBorder="1"/>
    <xf numFmtId="0" fontId="2" fillId="0" borderId="39" xfId="0" applyFont="1" applyBorder="1"/>
    <xf numFmtId="0" fontId="2" fillId="0" borderId="37" xfId="0" applyFont="1" applyFill="1" applyBorder="1" applyAlignment="1">
      <alignment horizontal="center"/>
    </xf>
    <xf numFmtId="0" fontId="1" fillId="0" borderId="36" xfId="0" applyFont="1" applyBorder="1"/>
    <xf numFmtId="0" fontId="1" fillId="0" borderId="24" xfId="0" applyFont="1" applyBorder="1" applyAlignment="1">
      <alignment horizontal="center"/>
    </xf>
    <xf numFmtId="0" fontId="1" fillId="0" borderId="37" xfId="0" applyFont="1" applyBorder="1"/>
    <xf numFmtId="0" fontId="1" fillId="0" borderId="35" xfId="0" applyFont="1" applyBorder="1" applyAlignment="1">
      <alignment horizontal="center"/>
    </xf>
    <xf numFmtId="0" fontId="1" fillId="0" borderId="24" xfId="0" quotePrefix="1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0" fontId="6" fillId="0" borderId="40" xfId="0" quotePrefix="1" applyFont="1" applyBorder="1"/>
    <xf numFmtId="0" fontId="7" fillId="0" borderId="37" xfId="0" applyFont="1" applyBorder="1"/>
    <xf numFmtId="0" fontId="1" fillId="0" borderId="38" xfId="0" applyFont="1" applyBorder="1" applyAlignment="1">
      <alignment horizontal="center"/>
    </xf>
    <xf numFmtId="0" fontId="1" fillId="0" borderId="41" xfId="0" applyFont="1" applyBorder="1"/>
    <xf numFmtId="0" fontId="1" fillId="0" borderId="39" xfId="0" applyFont="1" applyBorder="1"/>
    <xf numFmtId="0" fontId="2" fillId="0" borderId="37" xfId="0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7" fillId="0" borderId="40" xfId="0" applyFont="1" applyBorder="1"/>
    <xf numFmtId="0" fontId="1" fillId="0" borderId="38" xfId="0" applyFont="1" applyFill="1" applyBorder="1"/>
    <xf numFmtId="0" fontId="1" fillId="0" borderId="37" xfId="0" applyFont="1" applyBorder="1" applyAlignment="1">
      <alignment horizontal="center"/>
    </xf>
    <xf numFmtId="0" fontId="1" fillId="0" borderId="24" xfId="0" applyFont="1" applyBorder="1" applyAlignment="1">
      <alignment vertical="center" wrapText="1"/>
    </xf>
    <xf numFmtId="0" fontId="1" fillId="0" borderId="41" xfId="0" quotePrefix="1" applyFont="1" applyFill="1" applyBorder="1" applyAlignment="1">
      <alignment vertical="center" wrapText="1"/>
    </xf>
    <xf numFmtId="0" fontId="1" fillId="0" borderId="8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7" xfId="0" quotePrefix="1" applyFont="1" applyBorder="1" applyAlignment="1">
      <alignment horizontal="left"/>
    </xf>
    <xf numFmtId="0" fontId="1" fillId="0" borderId="8" xfId="0" applyFont="1" applyBorder="1" applyAlignment="1">
      <alignment vertical="top"/>
    </xf>
    <xf numFmtId="0" fontId="4" fillId="0" borderId="10" xfId="0" applyFont="1" applyBorder="1"/>
    <xf numFmtId="0" fontId="4" fillId="0" borderId="14" xfId="0" applyFont="1" applyBorder="1"/>
    <xf numFmtId="0" fontId="1" fillId="0" borderId="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7" xfId="0" applyFont="1" applyBorder="1" applyAlignment="1">
      <alignment vertical="top"/>
    </xf>
    <xf numFmtId="0" fontId="9" fillId="0" borderId="7" xfId="0" applyFont="1" applyBorder="1" applyAlignment="1">
      <alignment horizontal="left"/>
    </xf>
    <xf numFmtId="0" fontId="4" fillId="2" borderId="0" xfId="0" applyFont="1" applyFill="1"/>
    <xf numFmtId="0" fontId="2" fillId="2" borderId="3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2" fillId="2" borderId="38" xfId="0" applyFont="1" applyFill="1" applyBorder="1"/>
    <xf numFmtId="0" fontId="2" fillId="2" borderId="5" xfId="0" applyFont="1" applyFill="1" applyBorder="1"/>
    <xf numFmtId="0" fontId="1" fillId="2" borderId="35" xfId="0" quotePrefix="1" applyFont="1" applyFill="1" applyBorder="1" applyAlignment="1">
      <alignment wrapText="1"/>
    </xf>
    <xf numFmtId="0" fontId="1" fillId="2" borderId="24" xfId="0" quotePrefix="1" applyFont="1" applyFill="1" applyBorder="1" applyAlignment="1">
      <alignment wrapText="1"/>
    </xf>
    <xf numFmtId="0" fontId="1" fillId="2" borderId="35" xfId="0" applyFont="1" applyFill="1" applyBorder="1" applyAlignment="1">
      <alignment wrapText="1"/>
    </xf>
    <xf numFmtId="0" fontId="1" fillId="2" borderId="40" xfId="0" quotePrefix="1" applyFont="1" applyFill="1" applyBorder="1" applyAlignment="1">
      <alignment wrapText="1"/>
    </xf>
    <xf numFmtId="0" fontId="6" fillId="2" borderId="35" xfId="0" quotePrefix="1" applyFont="1" applyFill="1" applyBorder="1"/>
    <xf numFmtId="0" fontId="1" fillId="2" borderId="5" xfId="0" quotePrefix="1" applyFont="1" applyFill="1" applyBorder="1" applyAlignment="1">
      <alignment wrapText="1"/>
    </xf>
    <xf numFmtId="0" fontId="1" fillId="2" borderId="41" xfId="0" applyFont="1" applyFill="1" applyBorder="1"/>
    <xf numFmtId="0" fontId="2" fillId="2" borderId="19" xfId="0" applyFont="1" applyFill="1" applyBorder="1"/>
    <xf numFmtId="0" fontId="1" fillId="2" borderId="24" xfId="0" applyFont="1" applyFill="1" applyBorder="1"/>
    <xf numFmtId="0" fontId="1" fillId="2" borderId="24" xfId="0" applyFont="1" applyFill="1" applyBorder="1" applyAlignment="1">
      <alignment horizontal="center"/>
    </xf>
    <xf numFmtId="0" fontId="1" fillId="2" borderId="24" xfId="0" quotePrefix="1" applyFont="1" applyFill="1" applyBorder="1"/>
    <xf numFmtId="0" fontId="1" fillId="2" borderId="38" xfId="0" applyFont="1" applyFill="1" applyBorder="1"/>
    <xf numFmtId="0" fontId="4" fillId="2" borderId="24" xfId="0" applyFont="1" applyFill="1" applyBorder="1"/>
    <xf numFmtId="0" fontId="1" fillId="2" borderId="37" xfId="0" applyFont="1" applyFill="1" applyBorder="1"/>
    <xf numFmtId="0" fontId="1" fillId="2" borderId="40" xfId="0" applyFont="1" applyFill="1" applyBorder="1"/>
    <xf numFmtId="0" fontId="1" fillId="2" borderId="24" xfId="0" quotePrefix="1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41" xfId="0" quotePrefix="1" applyFont="1" applyFill="1" applyBorder="1" applyAlignment="1">
      <alignment wrapText="1"/>
    </xf>
    <xf numFmtId="9" fontId="1" fillId="2" borderId="19" xfId="0" applyNumberFormat="1" applyFont="1" applyFill="1" applyBorder="1"/>
    <xf numFmtId="0" fontId="1" fillId="0" borderId="8" xfId="0" applyFont="1" applyBorder="1" applyAlignment="1">
      <alignment vertical="center" wrapText="1"/>
    </xf>
    <xf numFmtId="0" fontId="3" fillId="0" borderId="22" xfId="0" applyFont="1" applyBorder="1"/>
    <xf numFmtId="0" fontId="1" fillId="0" borderId="20" xfId="0" applyFont="1" applyBorder="1" applyAlignment="1">
      <alignment horizontal="left" vertical="center"/>
    </xf>
    <xf numFmtId="0" fontId="1" fillId="0" borderId="27" xfId="0" applyFont="1" applyBorder="1" applyAlignment="1">
      <alignment vertical="top"/>
    </xf>
    <xf numFmtId="0" fontId="2" fillId="0" borderId="3" xfId="0" applyFont="1" applyBorder="1" applyAlignment="1">
      <alignment horizontal="center"/>
    </xf>
    <xf numFmtId="0" fontId="2" fillId="0" borderId="44" xfId="0" applyFont="1" applyBorder="1"/>
    <xf numFmtId="0" fontId="2" fillId="0" borderId="23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1" fillId="0" borderId="45" xfId="0" applyFont="1" applyBorder="1"/>
    <xf numFmtId="0" fontId="1" fillId="2" borderId="37" xfId="0" applyFont="1" applyFill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0" borderId="17" xfId="0" applyFont="1" applyBorder="1" applyAlignment="1"/>
    <xf numFmtId="0" fontId="8" fillId="0" borderId="30" xfId="0" applyFont="1" applyBorder="1"/>
    <xf numFmtId="0" fontId="2" fillId="0" borderId="9" xfId="0" applyFont="1" applyBorder="1"/>
    <xf numFmtId="0" fontId="1" fillId="4" borderId="24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4" fillId="6" borderId="0" xfId="0" applyFont="1" applyFill="1" applyBorder="1"/>
    <xf numFmtId="9" fontId="4" fillId="0" borderId="0" xfId="0" applyNumberFormat="1" applyFo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24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2" fontId="8" fillId="0" borderId="0" xfId="0" applyNumberFormat="1" applyFont="1" applyFill="1" applyBorder="1"/>
    <xf numFmtId="2" fontId="8" fillId="0" borderId="0" xfId="0" applyNumberFormat="1" applyFont="1" applyFill="1"/>
    <xf numFmtId="0" fontId="11" fillId="0" borderId="0" xfId="0" applyFont="1"/>
    <xf numFmtId="0" fontId="11" fillId="0" borderId="0" xfId="0" applyFont="1" applyFill="1"/>
    <xf numFmtId="9" fontId="11" fillId="0" borderId="0" xfId="0" applyNumberFormat="1" applyFont="1" applyFill="1"/>
    <xf numFmtId="0" fontId="11" fillId="0" borderId="0" xfId="0" applyFont="1" applyFill="1" applyAlignment="1">
      <alignment horizontal="right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0" applyFont="1" applyFill="1"/>
    <xf numFmtId="0" fontId="5" fillId="3" borderId="0" xfId="0" applyFont="1" applyFill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distributed" wrapText="1"/>
    </xf>
    <xf numFmtId="0" fontId="0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quotePrefix="1" applyFont="1"/>
    <xf numFmtId="0" fontId="13" fillId="0" borderId="0" xfId="0" quotePrefix="1" applyFont="1" applyAlignment="1">
      <alignment horizontal="center"/>
    </xf>
    <xf numFmtId="0" fontId="4" fillId="7" borderId="0" xfId="0" applyFont="1" applyFill="1" applyBorder="1"/>
    <xf numFmtId="0" fontId="0" fillId="7" borderId="0" xfId="0" applyFill="1"/>
    <xf numFmtId="0" fontId="1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14" fillId="0" borderId="0" xfId="0" applyFont="1" applyAlignment="1">
      <alignment horizontal="center" vertical="top"/>
    </xf>
    <xf numFmtId="0" fontId="1" fillId="0" borderId="44" xfId="0" applyFont="1" applyBorder="1"/>
    <xf numFmtId="0" fontId="1" fillId="0" borderId="50" xfId="0" applyFont="1" applyBorder="1"/>
    <xf numFmtId="0" fontId="1" fillId="0" borderId="51" xfId="0" applyFont="1" applyBorder="1" applyAlignment="1">
      <alignment vertical="top"/>
    </xf>
    <xf numFmtId="0" fontId="1" fillId="0" borderId="54" xfId="0" applyFont="1" applyFill="1" applyBorder="1" applyAlignment="1">
      <alignment horizontal="center" vertical="center" wrapText="1"/>
    </xf>
    <xf numFmtId="0" fontId="1" fillId="0" borderId="38" xfId="0" applyFont="1" applyBorder="1"/>
    <xf numFmtId="0" fontId="3" fillId="0" borderId="18" xfId="0" applyFont="1" applyBorder="1"/>
    <xf numFmtId="0" fontId="2" fillId="0" borderId="19" xfId="0" applyFont="1" applyFill="1" applyBorder="1" applyAlignment="1">
      <alignment horizontal="center"/>
    </xf>
    <xf numFmtId="0" fontId="4" fillId="0" borderId="49" xfId="0" applyFont="1" applyBorder="1"/>
    <xf numFmtId="0" fontId="1" fillId="0" borderId="40" xfId="0" applyFont="1" applyFill="1" applyBorder="1"/>
    <xf numFmtId="0" fontId="1" fillId="0" borderId="55" xfId="0" applyFont="1" applyBorder="1"/>
    <xf numFmtId="0" fontId="1" fillId="2" borderId="19" xfId="0" applyFont="1" applyFill="1" applyBorder="1"/>
    <xf numFmtId="0" fontId="1" fillId="0" borderId="23" xfId="0" applyFont="1" applyBorder="1"/>
    <xf numFmtId="0" fontId="1" fillId="0" borderId="12" xfId="0" applyFont="1" applyBorder="1" applyAlignment="1">
      <alignment vertical="top"/>
    </xf>
    <xf numFmtId="0" fontId="1" fillId="0" borderId="38" xfId="0" applyFont="1" applyBorder="1" applyAlignment="1">
      <alignment horizontal="center" vertical="center"/>
    </xf>
    <xf numFmtId="0" fontId="1" fillId="2" borderId="38" xfId="0" applyFont="1" applyFill="1" applyBorder="1" applyAlignment="1">
      <alignment wrapText="1"/>
    </xf>
    <xf numFmtId="0" fontId="1" fillId="8" borderId="24" xfId="0" applyFont="1" applyFill="1" applyBorder="1" applyAlignment="1">
      <alignment horizontal="center"/>
    </xf>
    <xf numFmtId="0" fontId="0" fillId="10" borderId="0" xfId="0" applyFill="1" applyProtection="1">
      <protection locked="0"/>
    </xf>
    <xf numFmtId="0" fontId="18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textRotation="90"/>
    </xf>
    <xf numFmtId="0" fontId="17" fillId="0" borderId="24" xfId="0" applyFont="1" applyBorder="1" applyAlignment="1" applyProtection="1">
      <alignment horizontal="center" vertical="center" textRotation="90"/>
    </xf>
    <xf numFmtId="0" fontId="0" fillId="9" borderId="24" xfId="0" applyFill="1" applyBorder="1" applyProtection="1"/>
    <xf numFmtId="0" fontId="17" fillId="10" borderId="24" xfId="0" applyFont="1" applyFill="1" applyBorder="1" applyProtection="1"/>
    <xf numFmtId="0" fontId="17" fillId="10" borderId="8" xfId="0" applyFont="1" applyFill="1" applyBorder="1" applyProtection="1"/>
    <xf numFmtId="0" fontId="0" fillId="9" borderId="6" xfId="0" applyFill="1" applyBorder="1" applyProtection="1"/>
    <xf numFmtId="0" fontId="0" fillId="9" borderId="64" xfId="0" applyFill="1" applyBorder="1" applyProtection="1"/>
    <xf numFmtId="0" fontId="0" fillId="0" borderId="0" xfId="0" applyBorder="1" applyProtection="1"/>
    <xf numFmtId="0" fontId="0" fillId="10" borderId="3" xfId="0" applyFill="1" applyBorder="1" applyProtection="1"/>
    <xf numFmtId="0" fontId="0" fillId="10" borderId="57" xfId="0" applyFill="1" applyBorder="1" applyProtection="1"/>
    <xf numFmtId="0" fontId="0" fillId="10" borderId="21" xfId="0" applyFill="1" applyBorder="1" applyProtection="1"/>
    <xf numFmtId="0" fontId="0" fillId="10" borderId="37" xfId="0" applyFill="1" applyBorder="1" applyProtection="1"/>
    <xf numFmtId="2" fontId="0" fillId="0" borderId="0" xfId="0" applyNumberFormat="1" applyProtection="1"/>
    <xf numFmtId="0" fontId="0" fillId="10" borderId="24" xfId="0" applyFill="1" applyBorder="1" applyProtection="1"/>
    <xf numFmtId="0" fontId="0" fillId="10" borderId="8" xfId="0" applyFill="1" applyBorder="1" applyProtection="1"/>
    <xf numFmtId="0" fontId="18" fillId="10" borderId="40" xfId="0" applyFont="1" applyFill="1" applyBorder="1" applyAlignment="1" applyProtection="1">
      <alignment vertical="center"/>
    </xf>
    <xf numFmtId="0" fontId="18" fillId="10" borderId="27" xfId="0" applyFont="1" applyFill="1" applyBorder="1" applyAlignment="1" applyProtection="1">
      <alignment vertical="center"/>
    </xf>
    <xf numFmtId="0" fontId="18" fillId="10" borderId="26" xfId="0" applyFont="1" applyFill="1" applyBorder="1" applyProtection="1"/>
    <xf numFmtId="0" fontId="18" fillId="10" borderId="55" xfId="0" applyFont="1" applyFill="1" applyBorder="1" applyProtection="1"/>
    <xf numFmtId="0" fontId="18" fillId="10" borderId="40" xfId="0" applyFont="1" applyFill="1" applyBorder="1" applyProtection="1"/>
    <xf numFmtId="0" fontId="20" fillId="10" borderId="65" xfId="0" applyFont="1" applyFill="1" applyBorder="1" applyProtection="1"/>
    <xf numFmtId="0" fontId="20" fillId="10" borderId="66" xfId="0" applyFont="1" applyFill="1" applyBorder="1" applyProtection="1"/>
    <xf numFmtId="0" fontId="17" fillId="9" borderId="67" xfId="0" applyFont="1" applyFill="1" applyBorder="1" applyProtection="1"/>
    <xf numFmtId="0" fontId="20" fillId="0" borderId="0" xfId="0" applyFont="1" applyProtection="1"/>
    <xf numFmtId="0" fontId="20" fillId="8" borderId="0" xfId="0" applyFont="1" applyFill="1" applyProtection="1"/>
    <xf numFmtId="0" fontId="20" fillId="10" borderId="0" xfId="0" applyFont="1" applyFill="1" applyProtection="1"/>
    <xf numFmtId="164" fontId="0" fillId="10" borderId="0" xfId="0" applyNumberFormat="1" applyFill="1" applyProtection="1">
      <protection locked="0"/>
    </xf>
    <xf numFmtId="0" fontId="0" fillId="0" borderId="0" xfId="0" applyAlignment="1">
      <alignment horizontal="center" vertical="center"/>
    </xf>
    <xf numFmtId="16" fontId="4" fillId="0" borderId="0" xfId="0" quotePrefix="1" applyNumberFormat="1" applyFont="1" applyBorder="1"/>
    <xf numFmtId="0" fontId="4" fillId="0" borderId="0" xfId="0" quotePrefix="1" applyFont="1" applyBorder="1"/>
    <xf numFmtId="0" fontId="1" fillId="0" borderId="61" xfId="0" applyFont="1" applyBorder="1"/>
    <xf numFmtId="0" fontId="1" fillId="0" borderId="0" xfId="0" applyFont="1" applyBorder="1"/>
    <xf numFmtId="0" fontId="2" fillId="0" borderId="61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1" fillId="8" borderId="37" xfId="0" applyFont="1" applyFill="1" applyBorder="1" applyAlignment="1">
      <alignment horizontal="center"/>
    </xf>
    <xf numFmtId="0" fontId="1" fillId="0" borderId="6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20" xfId="0" quotePrefix="1" applyFont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left"/>
    </xf>
    <xf numFmtId="0" fontId="21" fillId="0" borderId="0" xfId="0" applyFont="1" applyFill="1" applyAlignment="1">
      <alignment horizontal="right"/>
    </xf>
    <xf numFmtId="0" fontId="8" fillId="0" borderId="0" xfId="0" applyFont="1" applyFill="1"/>
    <xf numFmtId="0" fontId="21" fillId="0" borderId="0" xfId="0" applyFont="1" applyFill="1"/>
    <xf numFmtId="9" fontId="21" fillId="0" borderId="0" xfId="0" applyNumberFormat="1" applyFont="1" applyFill="1"/>
    <xf numFmtId="2" fontId="4" fillId="0" borderId="0" xfId="0" applyNumberFormat="1" applyFont="1" applyBorder="1"/>
    <xf numFmtId="2" fontId="10" fillId="0" borderId="0" xfId="0" applyNumberFormat="1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4" fillId="0" borderId="72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1" fillId="0" borderId="5" xfId="0" quotePrefix="1" applyFont="1" applyFill="1" applyBorder="1" applyAlignment="1">
      <alignment horizontal="center" vertical="center" wrapText="1"/>
    </xf>
    <xf numFmtId="0" fontId="1" fillId="0" borderId="35" xfId="0" quotePrefix="1" applyFont="1" applyFill="1" applyBorder="1" applyAlignment="1">
      <alignment horizontal="center" vertical="center" wrapText="1"/>
    </xf>
    <xf numFmtId="0" fontId="1" fillId="0" borderId="37" xfId="0" quotePrefix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45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40" xfId="0" quotePrefix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" fillId="0" borderId="69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4" fillId="0" borderId="7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4" fillId="0" borderId="7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41" xfId="0" quotePrefix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distributed" wrapText="1"/>
    </xf>
    <xf numFmtId="0" fontId="14" fillId="0" borderId="0" xfId="0" applyFont="1" applyAlignment="1">
      <alignment horizontal="left" vertical="distributed" wrapText="1"/>
    </xf>
    <xf numFmtId="0" fontId="0" fillId="0" borderId="0" xfId="0" applyAlignment="1">
      <alignment horizontal="left" vertical="distributed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distributed" wrapText="1"/>
    </xf>
    <xf numFmtId="0" fontId="16" fillId="0" borderId="0" xfId="0" applyFont="1" applyAlignment="1">
      <alignment horizontal="left" vertical="distributed" wrapText="1"/>
    </xf>
    <xf numFmtId="0" fontId="18" fillId="10" borderId="8" xfId="0" applyFont="1" applyFill="1" applyBorder="1" applyAlignment="1" applyProtection="1">
      <alignment horizontal="center" vertical="center"/>
    </xf>
    <xf numFmtId="0" fontId="18" fillId="10" borderId="25" xfId="0" applyFont="1" applyFill="1" applyBorder="1" applyAlignment="1" applyProtection="1">
      <alignment horizontal="center" vertical="center"/>
    </xf>
    <xf numFmtId="0" fontId="17" fillId="0" borderId="24" xfId="0" applyFont="1" applyBorder="1" applyAlignment="1" applyProtection="1">
      <alignment horizontal="center" vertical="center" textRotation="90"/>
    </xf>
    <xf numFmtId="0" fontId="17" fillId="0" borderId="8" xfId="0" applyFont="1" applyBorder="1" applyAlignment="1" applyProtection="1">
      <alignment horizontal="center" vertical="center" textRotation="90"/>
    </xf>
    <xf numFmtId="0" fontId="18" fillId="0" borderId="58" xfId="0" applyFont="1" applyBorder="1" applyAlignment="1" applyProtection="1">
      <alignment horizontal="center"/>
    </xf>
    <xf numFmtId="0" fontId="18" fillId="0" borderId="59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 vertical="center" wrapText="1"/>
    </xf>
    <xf numFmtId="0" fontId="17" fillId="0" borderId="56" xfId="0" applyFont="1" applyBorder="1" applyAlignment="1" applyProtection="1">
      <alignment horizontal="center" vertical="center"/>
    </xf>
    <xf numFmtId="0" fontId="17" fillId="0" borderId="24" xfId="0" applyFont="1" applyBorder="1" applyAlignment="1" applyProtection="1">
      <alignment horizontal="center" vertical="center"/>
    </xf>
    <xf numFmtId="0" fontId="17" fillId="0" borderId="60" xfId="0" applyFont="1" applyBorder="1" applyAlignment="1" applyProtection="1">
      <alignment horizontal="center" vertical="center"/>
    </xf>
    <xf numFmtId="0" fontId="17" fillId="0" borderId="61" xfId="0" applyFont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/>
    </xf>
    <xf numFmtId="0" fontId="17" fillId="0" borderId="62" xfId="0" applyFont="1" applyBorder="1" applyAlignment="1" applyProtection="1">
      <alignment horizontal="center" vertical="center" wrapText="1"/>
    </xf>
    <xf numFmtId="0" fontId="17" fillId="0" borderId="63" xfId="0" applyFont="1" applyBorder="1" applyAlignment="1" applyProtection="1">
      <alignment horizontal="center" vertical="center" wrapText="1"/>
    </xf>
    <xf numFmtId="0" fontId="17" fillId="0" borderId="40" xfId="0" applyFont="1" applyBorder="1" applyAlignment="1" applyProtection="1">
      <alignment horizontal="center" vertical="center" wrapText="1"/>
    </xf>
    <xf numFmtId="0" fontId="17" fillId="0" borderId="35" xfId="0" applyFont="1" applyBorder="1" applyAlignment="1" applyProtection="1">
      <alignment horizontal="center" vertical="center" wrapText="1"/>
    </xf>
    <xf numFmtId="0" fontId="17" fillId="0" borderId="37" xfId="0" applyFont="1" applyBorder="1" applyAlignment="1" applyProtection="1">
      <alignment horizontal="center" vertical="center" wrapText="1"/>
    </xf>
    <xf numFmtId="0" fontId="17" fillId="0" borderId="8" xfId="0" applyFont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0" fontId="18" fillId="10" borderId="27" xfId="0" applyFont="1" applyFill="1" applyBorder="1" applyAlignment="1" applyProtection="1">
      <alignment horizontal="center"/>
    </xf>
    <xf numFmtId="0" fontId="18" fillId="10" borderId="28" xfId="0" applyFont="1" applyFill="1" applyBorder="1" applyAlignment="1" applyProtection="1">
      <alignment horizontal="center"/>
    </xf>
    <xf numFmtId="0" fontId="17" fillId="0" borderId="6" xfId="0" applyFont="1" applyBorder="1" applyAlignment="1" applyProtection="1">
      <alignment horizontal="center" vertical="center" textRotation="90"/>
    </xf>
    <xf numFmtId="0" fontId="17" fillId="0" borderId="64" xfId="0" applyFont="1" applyBorder="1" applyAlignment="1" applyProtection="1">
      <alignment horizontal="center" vertical="center" textRotation="90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d-ID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PERSENTASE INSTALASI FARMASI KABUPATEN/ KOTA YANG MELAKUKAN PENGELOLAAN OBAT DAN VAKSIN SESUAI STANDAR DI PROVINSI.......</a:t>
            </a:r>
          </a:p>
        </c:rich>
      </c:tx>
      <c:layout>
        <c:manualLayout>
          <c:xMode val="edge"/>
          <c:yMode val="edge"/>
          <c:x val="0.1448824652606728"/>
          <c:y val="3.1917547174197605E-2"/>
        </c:manualLayout>
      </c:layout>
    </c:title>
    <c:view3D>
      <c:rotX val="75"/>
      <c:perspective val="30"/>
    </c:view3D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id-ID"/>
              </a:p>
            </c:txPr>
            <c:dLblPos val="bestFit"/>
            <c:showLegendKey val="1"/>
            <c:showVal val="1"/>
            <c:showPercent val="1"/>
            <c:separator>
</c:separator>
            <c:showLeaderLines val="1"/>
          </c:dLbls>
          <c:cat>
            <c:strRef>
              <c:f>TEMPLATE!$X$36:$Y$36</c:f>
              <c:strCache>
                <c:ptCount val="2"/>
                <c:pt idx="0">
                  <c:v>IF sesuai standar</c:v>
                </c:pt>
                <c:pt idx="1">
                  <c:v>IF tidak sesuai standart</c:v>
                </c:pt>
              </c:strCache>
            </c:strRef>
          </c:cat>
          <c:val>
            <c:numRef>
              <c:f>TEMPLATE!$X$37:$Y$37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  <c:txPr>
        <a:bodyPr/>
        <a:lstStyle/>
        <a:p>
          <a:pPr>
            <a:defRPr lang="en-US"/>
          </a:pPr>
          <a:endParaRPr lang="id-ID"/>
        </a:p>
      </c:txPr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d-ID"/>
  <c:chart>
    <c:title>
      <c:tx>
        <c:rich>
          <a:bodyPr/>
          <a:lstStyle/>
          <a:p>
            <a:pPr>
              <a:defRPr lang="en-US"/>
            </a:pPr>
            <a:r>
              <a:rPr lang="en-US" sz="1000"/>
              <a:t>SKOR  RATA-RATA  SUMBER DAYA DI PROVINSI......</a:t>
            </a:r>
            <a:r>
              <a:rPr lang="en-US"/>
              <a:t> </a:t>
            </a:r>
          </a:p>
        </c:rich>
      </c:tx>
    </c:title>
    <c:view3D>
      <c:rAngAx val="1"/>
    </c:view3D>
    <c:plotArea>
      <c:layout>
        <c:manualLayout>
          <c:layoutTarget val="inner"/>
          <c:xMode val="edge"/>
          <c:yMode val="edge"/>
          <c:x val="0.23133928733112682"/>
          <c:y val="0.14429899676013047"/>
          <c:w val="0.62413619748393723"/>
          <c:h val="0.58923665146489235"/>
        </c:manualLayout>
      </c:layout>
      <c:bar3DChart>
        <c:barDir val="col"/>
        <c:grouping val="clustered"/>
        <c:ser>
          <c:idx val="0"/>
          <c:order val="0"/>
          <c:tx>
            <c:v>Skor Hasil Assesment</c:v>
          </c:tx>
          <c:dLbls>
            <c:txPr>
              <a:bodyPr/>
              <a:lstStyle/>
              <a:p>
                <a:pPr>
                  <a:defRPr lang="en-US"/>
                </a:pPr>
                <a:endParaRPr lang="id-ID"/>
              </a:p>
            </c:txPr>
            <c:showVal val="1"/>
          </c:dLbls>
          <c:cat>
            <c:strRef>
              <c:f>TEMPLATE!$X$9:$AB$9</c:f>
              <c:strCache>
                <c:ptCount val="5"/>
                <c:pt idx="0">
                  <c:v>Struktur Organisasi </c:v>
                </c:pt>
                <c:pt idx="1">
                  <c:v>Penanggung Jawab  IF</c:v>
                </c:pt>
                <c:pt idx="2">
                  <c:v>Jumlah SDM</c:v>
                </c:pt>
                <c:pt idx="3">
                  <c:v>Biaya Operasional </c:v>
                </c:pt>
                <c:pt idx="4">
                  <c:v>Sarana dan Prasarana</c:v>
                </c:pt>
              </c:strCache>
            </c:strRef>
          </c:cat>
          <c:val>
            <c:numRef>
              <c:f>TEMPLATE!$X$10:$AB$10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Skor Maksimal</c:v>
          </c:tx>
          <c:dLbls>
            <c:txPr>
              <a:bodyPr/>
              <a:lstStyle/>
              <a:p>
                <a:pPr>
                  <a:defRPr lang="en-US"/>
                </a:pPr>
                <a:endParaRPr lang="id-ID"/>
              </a:p>
            </c:txPr>
            <c:showVal val="1"/>
          </c:dLbls>
          <c:cat>
            <c:strRef>
              <c:f>TEMPLATE!$X$9:$AB$9</c:f>
              <c:strCache>
                <c:ptCount val="5"/>
                <c:pt idx="0">
                  <c:v>Struktur Organisasi </c:v>
                </c:pt>
                <c:pt idx="1">
                  <c:v>Penanggung Jawab  IF</c:v>
                </c:pt>
                <c:pt idx="2">
                  <c:v>Jumlah SDM</c:v>
                </c:pt>
                <c:pt idx="3">
                  <c:v>Biaya Operasional </c:v>
                </c:pt>
                <c:pt idx="4">
                  <c:v>Sarana dan Prasarana</c:v>
                </c:pt>
              </c:strCache>
            </c:strRef>
          </c:cat>
          <c:val>
            <c:numRef>
              <c:f>TEMPLATE!$X$11:$AB$11</c:f>
              <c:numCache>
                <c:formatCode>0.0</c:formatCode>
                <c:ptCount val="5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30</c:v>
                </c:pt>
              </c:numCache>
            </c:numRef>
          </c:val>
        </c:ser>
        <c:shape val="cylinder"/>
        <c:axId val="51818880"/>
        <c:axId val="51820416"/>
        <c:axId val="0"/>
      </c:bar3DChart>
      <c:catAx>
        <c:axId val="5181888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id-ID"/>
          </a:p>
        </c:txPr>
        <c:crossAx val="51820416"/>
        <c:crosses val="autoZero"/>
        <c:auto val="1"/>
        <c:lblAlgn val="ctr"/>
        <c:lblOffset val="100"/>
      </c:catAx>
      <c:valAx>
        <c:axId val="518204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SKOR</a:t>
                </a:r>
              </a:p>
            </c:rich>
          </c:tx>
        </c:title>
        <c:numFmt formatCode="0.0" sourceLinked="1"/>
        <c:tickLblPos val="nextTo"/>
        <c:txPr>
          <a:bodyPr/>
          <a:lstStyle/>
          <a:p>
            <a:pPr>
              <a:defRPr lang="en-US"/>
            </a:pPr>
            <a:endParaRPr lang="id-ID"/>
          </a:p>
        </c:txPr>
        <c:crossAx val="51818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297063213727575"/>
          <c:y val="0.45557996275249624"/>
          <c:w val="0.13402117328306612"/>
          <c:h val="0.17866807866358417"/>
        </c:manualLayout>
      </c:layout>
      <c:spPr>
        <a:noFill/>
      </c:spPr>
      <c:txPr>
        <a:bodyPr/>
        <a:lstStyle/>
        <a:p>
          <a:pPr>
            <a:defRPr lang="en-US">
              <a:solidFill>
                <a:sysClr val="windowText" lastClr="000000"/>
              </a:solidFill>
            </a:defRPr>
          </a:pPr>
          <a:endParaRPr lang="id-ID"/>
        </a:p>
      </c:txPr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d-ID"/>
  <c:chart>
    <c:title>
      <c:tx>
        <c:rich>
          <a:bodyPr/>
          <a:lstStyle/>
          <a:p>
            <a:pPr>
              <a:defRPr lang="en-US"/>
            </a:pPr>
            <a:r>
              <a:rPr lang="en-US" sz="1000" b="1" i="0" u="none" strike="noStrike" baseline="0"/>
              <a:t>SKOR  RATA-RATA PENGELOLAAN  DI PROVINSI...... </a:t>
            </a:r>
            <a:endParaRPr lang="en-US" sz="1000"/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Skor hasil Assesment</c:v>
          </c:tx>
          <c:dLbls>
            <c:txPr>
              <a:bodyPr/>
              <a:lstStyle/>
              <a:p>
                <a:pPr>
                  <a:defRPr lang="en-US"/>
                </a:pPr>
                <a:endParaRPr lang="id-ID"/>
              </a:p>
            </c:txPr>
            <c:showVal val="1"/>
          </c:dLbls>
          <c:cat>
            <c:strRef>
              <c:f>TEMPLATE!$X$13:$AE$13</c:f>
              <c:strCache>
                <c:ptCount val="8"/>
                <c:pt idx="0">
                  <c:v>Perencanaan </c:v>
                </c:pt>
                <c:pt idx="1">
                  <c:v>Penerimaan </c:v>
                </c:pt>
                <c:pt idx="2">
                  <c:v>Penyimpanan</c:v>
                </c:pt>
                <c:pt idx="3">
                  <c:v>Distribusi </c:v>
                </c:pt>
                <c:pt idx="4">
                  <c:v>Pencatatan dan Pelaporan </c:v>
                </c:pt>
                <c:pt idx="5">
                  <c:v>Supervisi dan Evaluasi </c:v>
                </c:pt>
                <c:pt idx="6">
                  <c:v>Pemusnahan</c:v>
                </c:pt>
                <c:pt idx="7">
                  <c:v>Pengembangan Kompetensi</c:v>
                </c:pt>
              </c:strCache>
            </c:strRef>
          </c:cat>
          <c:val>
            <c:numRef>
              <c:f>TEMPLATE!$X$14:$AE$14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Skor Maksimal</c:v>
          </c:tx>
          <c:dLbls>
            <c:txPr>
              <a:bodyPr/>
              <a:lstStyle/>
              <a:p>
                <a:pPr>
                  <a:defRPr lang="en-US"/>
                </a:pPr>
                <a:endParaRPr lang="id-ID"/>
              </a:p>
            </c:txPr>
            <c:showVal val="1"/>
          </c:dLbls>
          <c:cat>
            <c:strRef>
              <c:f>TEMPLATE!$X$13:$AE$13</c:f>
              <c:strCache>
                <c:ptCount val="8"/>
                <c:pt idx="0">
                  <c:v>Perencanaan </c:v>
                </c:pt>
                <c:pt idx="1">
                  <c:v>Penerimaan </c:v>
                </c:pt>
                <c:pt idx="2">
                  <c:v>Penyimpanan</c:v>
                </c:pt>
                <c:pt idx="3">
                  <c:v>Distribusi </c:v>
                </c:pt>
                <c:pt idx="4">
                  <c:v>Pencatatan dan Pelaporan </c:v>
                </c:pt>
                <c:pt idx="5">
                  <c:v>Supervisi dan Evaluasi </c:v>
                </c:pt>
                <c:pt idx="6">
                  <c:v>Pemusnahan</c:v>
                </c:pt>
                <c:pt idx="7">
                  <c:v>Pengembangan Kompetensi</c:v>
                </c:pt>
              </c:strCache>
            </c:strRef>
          </c:cat>
          <c:val>
            <c:numRef>
              <c:f>TEMPLATE!$X$15:$AE$15</c:f>
              <c:numCache>
                <c:formatCode>0.0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</c:ser>
        <c:shape val="cylinder"/>
        <c:axId val="51834880"/>
        <c:axId val="51836416"/>
        <c:axId val="0"/>
      </c:bar3DChart>
      <c:catAx>
        <c:axId val="5183488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id-ID"/>
          </a:p>
        </c:txPr>
        <c:crossAx val="51836416"/>
        <c:crosses val="autoZero"/>
        <c:auto val="1"/>
        <c:lblAlgn val="ctr"/>
        <c:lblOffset val="100"/>
      </c:catAx>
      <c:valAx>
        <c:axId val="518364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SKOR</a:t>
                </a:r>
              </a:p>
            </c:rich>
          </c:tx>
        </c:title>
        <c:numFmt formatCode="0.0" sourceLinked="1"/>
        <c:tickLblPos val="nextTo"/>
        <c:txPr>
          <a:bodyPr/>
          <a:lstStyle/>
          <a:p>
            <a:pPr>
              <a:defRPr lang="en-US"/>
            </a:pPr>
            <a:endParaRPr lang="id-ID"/>
          </a:p>
        </c:txPr>
        <c:crossAx val="5183488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id-ID"/>
        </a:p>
      </c:txPr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d-ID"/>
  <c:chart>
    <c:title>
      <c:tx>
        <c:rich>
          <a:bodyPr/>
          <a:lstStyle/>
          <a:p>
            <a:pPr>
              <a:defRPr lang="en-US"/>
            </a:pPr>
            <a:r>
              <a:rPr lang="en-US" sz="1000" b="1" i="0" u="none" strike="noStrike" baseline="0"/>
              <a:t>TOTAL SKOR  RATA-RATA</a:t>
            </a:r>
            <a:r>
              <a:rPr lang="en-US" sz="1800" b="1" i="0" u="none" strike="noStrike" baseline="0"/>
              <a:t> </a:t>
            </a:r>
            <a:r>
              <a:rPr lang="en-US" sz="1000" b="1" i="0" u="none" strike="noStrike" baseline="0"/>
              <a:t>NSTALASI FARMASI KABUPATEN/ KOTA DI PROVINSI....</a:t>
            </a:r>
            <a:r>
              <a:rPr lang="en-US" sz="1800" b="1" i="0" u="none" strike="noStrike" baseline="0"/>
              <a:t> </a:t>
            </a:r>
            <a:r>
              <a:rPr lang="en-US"/>
              <a:t> 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id-ID"/>
              </a:p>
            </c:txPr>
            <c:showVal val="1"/>
          </c:dLbls>
          <c:cat>
            <c:strRef>
              <c:f>TEMPLATE!$W$17:$Y$17</c:f>
              <c:strCache>
                <c:ptCount val="3"/>
                <c:pt idx="0">
                  <c:v>Total Skor Rata-Rata</c:v>
                </c:pt>
                <c:pt idx="1">
                  <c:v>SUBTOTAL SKOR SUMBER DAYA</c:v>
                </c:pt>
                <c:pt idx="2">
                  <c:v>SUBTOTAL SKOR PENGELOLAAN</c:v>
                </c:pt>
              </c:strCache>
            </c:strRef>
          </c:cat>
          <c:val>
            <c:numRef>
              <c:f>TEMPLATE!$W$18:$Y$18</c:f>
              <c:numCache>
                <c:formatCode>0.0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lang="en-US"/>
                </a:pPr>
                <a:endParaRPr lang="id-ID"/>
              </a:p>
            </c:txPr>
            <c:showVal val="1"/>
          </c:dLbls>
          <c:cat>
            <c:strRef>
              <c:f>TEMPLATE!$W$17:$Y$17</c:f>
              <c:strCache>
                <c:ptCount val="3"/>
                <c:pt idx="0">
                  <c:v>Total Skor Rata-Rata</c:v>
                </c:pt>
                <c:pt idx="1">
                  <c:v>SUBTOTAL SKOR SUMBER DAYA</c:v>
                </c:pt>
                <c:pt idx="2">
                  <c:v>SUBTOTAL SKOR PENGELOLAAN</c:v>
                </c:pt>
              </c:strCache>
            </c:strRef>
          </c:cat>
          <c:val>
            <c:numRef>
              <c:f>TEMPLATE!$W$19:$Y$19</c:f>
              <c:numCache>
                <c:formatCode>0.0</c:formatCode>
                <c:ptCount val="3"/>
                <c:pt idx="0">
                  <c:v>0</c:v>
                </c:pt>
              </c:numCache>
            </c:numRef>
          </c:val>
        </c:ser>
        <c:shape val="cylinder"/>
        <c:axId val="52047232"/>
        <c:axId val="52049024"/>
        <c:axId val="0"/>
      </c:bar3DChart>
      <c:catAx>
        <c:axId val="5204723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id-ID"/>
          </a:p>
        </c:txPr>
        <c:crossAx val="52049024"/>
        <c:crosses val="autoZero"/>
        <c:auto val="1"/>
        <c:lblAlgn val="ctr"/>
        <c:lblOffset val="100"/>
      </c:catAx>
      <c:valAx>
        <c:axId val="520490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SKOR</a:t>
                </a:r>
              </a:p>
            </c:rich>
          </c:tx>
          <c:layout/>
        </c:title>
        <c:numFmt formatCode="0.0" sourceLinked="1"/>
        <c:tickLblPos val="nextTo"/>
        <c:txPr>
          <a:bodyPr/>
          <a:lstStyle/>
          <a:p>
            <a:pPr>
              <a:defRPr lang="en-US"/>
            </a:pPr>
            <a:endParaRPr lang="id-ID"/>
          </a:p>
        </c:txPr>
        <c:crossAx val="52047232"/>
        <c:crosses val="autoZero"/>
        <c:crossBetween val="between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5</xdr:row>
      <xdr:rowOff>9525</xdr:rowOff>
    </xdr:from>
    <xdr:to>
      <xdr:col>15</xdr:col>
      <xdr:colOff>704850</xdr:colOff>
      <xdr:row>23</xdr:row>
      <xdr:rowOff>142875</xdr:rowOff>
    </xdr:to>
    <xdr:sp macro="" textlink="">
      <xdr:nvSpPr>
        <xdr:cNvPr id="2" name="Rounded Rectangle 1"/>
        <xdr:cNvSpPr/>
      </xdr:nvSpPr>
      <xdr:spPr>
        <a:xfrm>
          <a:off x="76199" y="962025"/>
          <a:ext cx="8705851" cy="440055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30957</xdr:colOff>
      <xdr:row>37</xdr:row>
      <xdr:rowOff>102924</xdr:rowOff>
    </xdr:from>
    <xdr:to>
      <xdr:col>27</xdr:col>
      <xdr:colOff>130969</xdr:colOff>
      <xdr:row>53</xdr:row>
      <xdr:rowOff>119063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95249</xdr:colOff>
      <xdr:row>21</xdr:row>
      <xdr:rowOff>119061</xdr:rowOff>
    </xdr:from>
    <xdr:to>
      <xdr:col>42</xdr:col>
      <xdr:colOff>428625</xdr:colOff>
      <xdr:row>43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23813</xdr:colOff>
      <xdr:row>6</xdr:row>
      <xdr:rowOff>47626</xdr:rowOff>
    </xdr:from>
    <xdr:to>
      <xdr:col>42</xdr:col>
      <xdr:colOff>416718</xdr:colOff>
      <xdr:row>19</xdr:row>
      <xdr:rowOff>107156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71438</xdr:colOff>
      <xdr:row>19</xdr:row>
      <xdr:rowOff>47625</xdr:rowOff>
    </xdr:from>
    <xdr:to>
      <xdr:col>26</xdr:col>
      <xdr:colOff>11907</xdr:colOff>
      <xdr:row>33</xdr:row>
      <xdr:rowOff>119062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8"/>
  <sheetViews>
    <sheetView view="pageBreakPreview" topLeftCell="A115" zoomScale="70" zoomScaleNormal="80" zoomScaleSheetLayoutView="70" workbookViewId="0">
      <selection activeCell="Q121" sqref="Q121"/>
    </sheetView>
  </sheetViews>
  <sheetFormatPr defaultRowHeight="15"/>
  <cols>
    <col min="1" max="1" width="6.28515625" style="16" customWidth="1"/>
    <col min="2" max="2" width="5.140625" style="16" customWidth="1"/>
    <col min="3" max="3" width="3.85546875" style="16" customWidth="1"/>
    <col min="4" max="4" width="4.85546875" style="16" customWidth="1"/>
    <col min="5" max="5" width="9.140625" style="16"/>
    <col min="6" max="6" width="37.140625" style="16" customWidth="1"/>
    <col min="7" max="7" width="9.140625" style="16"/>
    <col min="8" max="8" width="6.140625" style="16" customWidth="1"/>
    <col min="9" max="9" width="9" style="16" hidden="1" customWidth="1"/>
    <col min="10" max="10" width="4.140625" style="16" hidden="1" customWidth="1"/>
    <col min="11" max="11" width="35.140625" style="16" customWidth="1"/>
    <col min="12" max="12" width="23.5703125" style="77" hidden="1" customWidth="1"/>
    <col min="13" max="13" width="16.7109375" style="16" customWidth="1"/>
    <col min="14" max="14" width="9.140625" style="16" hidden="1" customWidth="1"/>
    <col min="15" max="15" width="15.42578125" style="232" hidden="1" customWidth="1"/>
    <col min="16" max="16" width="9.140625" style="16" hidden="1" customWidth="1"/>
    <col min="17" max="17" width="9.140625" style="153" customWidth="1"/>
    <col min="18" max="16384" width="9.140625" style="16"/>
  </cols>
  <sheetData>
    <row r="1" spans="1:24" ht="15" customHeight="1">
      <c r="A1" s="239" t="s">
        <v>27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15"/>
      <c r="O1" s="228"/>
      <c r="P1" s="15"/>
      <c r="Q1" s="151"/>
      <c r="R1" s="15"/>
      <c r="S1" s="15"/>
      <c r="T1" s="15"/>
      <c r="U1" s="15"/>
      <c r="V1" s="15"/>
      <c r="W1" s="15"/>
      <c r="X1" s="15"/>
    </row>
    <row r="2" spans="1:24" ht="15" customHeight="1">
      <c r="A2" s="239" t="s">
        <v>26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15"/>
      <c r="O2" s="228"/>
      <c r="P2" s="15"/>
      <c r="Q2" s="151"/>
      <c r="R2" s="15"/>
      <c r="S2" s="15"/>
      <c r="T2" s="15"/>
      <c r="U2" s="15"/>
      <c r="V2" s="15"/>
      <c r="W2" s="15"/>
      <c r="X2" s="15"/>
    </row>
    <row r="3" spans="1:24" ht="15.75" thickBot="1">
      <c r="N3" s="15"/>
      <c r="O3" s="228"/>
      <c r="P3" s="15"/>
      <c r="Q3" s="151"/>
      <c r="R3" s="15"/>
      <c r="S3" s="15"/>
      <c r="T3" s="15"/>
      <c r="U3" s="15"/>
      <c r="V3" s="15"/>
      <c r="W3" s="15"/>
      <c r="X3" s="15"/>
    </row>
    <row r="4" spans="1:24" ht="58.5" customHeight="1" thickBot="1">
      <c r="A4" s="37" t="s">
        <v>20</v>
      </c>
      <c r="B4" s="240" t="s">
        <v>28</v>
      </c>
      <c r="C4" s="240"/>
      <c r="D4" s="240"/>
      <c r="E4" s="240"/>
      <c r="F4" s="240"/>
      <c r="G4" s="240" t="s">
        <v>77</v>
      </c>
      <c r="H4" s="240"/>
      <c r="I4" s="240"/>
      <c r="J4" s="240"/>
      <c r="K4" s="35" t="s">
        <v>129</v>
      </c>
      <c r="L4" s="78" t="s">
        <v>0</v>
      </c>
      <c r="M4" s="36" t="s">
        <v>1</v>
      </c>
      <c r="N4" s="15"/>
      <c r="O4" s="311" t="s">
        <v>169</v>
      </c>
      <c r="P4" s="311"/>
      <c r="Q4" s="151"/>
      <c r="R4" s="15"/>
      <c r="S4" s="15"/>
      <c r="T4" s="15"/>
      <c r="U4" s="15"/>
      <c r="V4" s="15"/>
      <c r="W4" s="15"/>
      <c r="X4" s="15"/>
    </row>
    <row r="5" spans="1:24" ht="18" customHeight="1" thickBot="1">
      <c r="A5" s="241" t="s">
        <v>80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2"/>
      <c r="N5" s="15"/>
      <c r="O5" s="229"/>
      <c r="P5" s="134" t="s">
        <v>136</v>
      </c>
      <c r="Q5" s="151"/>
      <c r="R5" s="15"/>
      <c r="S5" s="15"/>
      <c r="T5" s="15"/>
      <c r="U5" s="15"/>
      <c r="V5" s="15"/>
      <c r="W5" s="15"/>
      <c r="X5" s="15"/>
    </row>
    <row r="6" spans="1:24" ht="18" customHeight="1" thickBot="1">
      <c r="A6" s="142"/>
      <c r="B6" s="310"/>
      <c r="C6" s="308"/>
      <c r="D6" s="308"/>
      <c r="E6" s="308"/>
      <c r="F6" s="309"/>
      <c r="G6" s="143"/>
      <c r="H6" s="143"/>
      <c r="I6" s="143" t="s">
        <v>130</v>
      </c>
      <c r="J6" s="143"/>
      <c r="K6" s="143"/>
      <c r="L6" s="143"/>
      <c r="M6" s="144"/>
      <c r="N6" s="15"/>
      <c r="O6" s="229"/>
      <c r="P6" s="134"/>
      <c r="Q6" s="151"/>
      <c r="R6" s="15"/>
      <c r="S6" s="15"/>
      <c r="T6" s="15"/>
      <c r="U6" s="15"/>
      <c r="V6" s="15"/>
      <c r="W6" s="15"/>
      <c r="X6" s="15"/>
    </row>
    <row r="7" spans="1:24" ht="22.5" customHeight="1">
      <c r="A7" s="165">
        <v>1</v>
      </c>
      <c r="B7" s="243" t="s">
        <v>149</v>
      </c>
      <c r="C7" s="243"/>
      <c r="D7" s="243"/>
      <c r="E7" s="243"/>
      <c r="F7" s="243"/>
      <c r="G7" s="38"/>
      <c r="H7" s="38"/>
      <c r="I7" s="38"/>
      <c r="J7" s="38"/>
      <c r="K7" s="244" t="s">
        <v>140</v>
      </c>
      <c r="L7" s="79"/>
      <c r="M7" s="247"/>
      <c r="N7" s="15">
        <v>7.5</v>
      </c>
      <c r="O7" s="145">
        <f>3/5*7.5</f>
        <v>4.5</v>
      </c>
      <c r="P7" s="235">
        <f>5/5*7.5</f>
        <v>7.5</v>
      </c>
      <c r="Q7" s="151"/>
      <c r="R7" s="15"/>
      <c r="S7" s="15"/>
      <c r="T7" s="15"/>
      <c r="U7" s="15"/>
      <c r="V7" s="15"/>
      <c r="W7" s="15"/>
      <c r="X7" s="15"/>
    </row>
    <row r="8" spans="1:24" ht="15.75">
      <c r="A8" s="115"/>
      <c r="B8" s="64" t="s">
        <v>21</v>
      </c>
      <c r="C8" s="73" t="s">
        <v>24</v>
      </c>
      <c r="D8" s="17"/>
      <c r="E8" s="17"/>
      <c r="F8" s="25"/>
      <c r="G8" s="39">
        <v>5</v>
      </c>
      <c r="H8" s="183"/>
      <c r="I8" s="39"/>
      <c r="J8" s="40"/>
      <c r="K8" s="245"/>
      <c r="L8" s="80" t="s">
        <v>29</v>
      </c>
      <c r="M8" s="248"/>
      <c r="N8" s="15"/>
      <c r="O8" s="145"/>
      <c r="P8" s="15"/>
      <c r="Q8" s="151"/>
      <c r="R8" s="15"/>
      <c r="S8" s="15"/>
      <c r="T8" s="15"/>
      <c r="U8" s="15"/>
      <c r="V8" s="15"/>
      <c r="W8" s="15"/>
      <c r="X8" s="15"/>
    </row>
    <row r="9" spans="1:24" ht="15.75">
      <c r="A9" s="115"/>
      <c r="B9" s="64" t="s">
        <v>22</v>
      </c>
      <c r="C9" s="4" t="s">
        <v>25</v>
      </c>
      <c r="D9" s="17"/>
      <c r="E9" s="17"/>
      <c r="F9" s="25"/>
      <c r="G9" s="39">
        <v>3</v>
      </c>
      <c r="H9" s="183"/>
      <c r="I9" s="126"/>
      <c r="J9" s="40"/>
      <c r="K9" s="245"/>
      <c r="L9" s="80" t="s">
        <v>30</v>
      </c>
      <c r="M9" s="248"/>
      <c r="N9" s="15"/>
      <c r="O9" s="145"/>
      <c r="P9" s="15"/>
      <c r="Q9" s="151"/>
      <c r="R9" s="15"/>
      <c r="S9" s="15"/>
      <c r="T9" s="15"/>
      <c r="U9" s="163"/>
      <c r="V9" s="15"/>
      <c r="W9" s="15"/>
      <c r="X9" s="15"/>
    </row>
    <row r="10" spans="1:24" s="21" customFormat="1" ht="15.75">
      <c r="A10" s="116"/>
      <c r="B10" s="64" t="s">
        <v>23</v>
      </c>
      <c r="C10" s="73" t="s">
        <v>119</v>
      </c>
      <c r="D10" s="67"/>
      <c r="E10" s="67"/>
      <c r="F10" s="66"/>
      <c r="G10" s="39">
        <v>1</v>
      </c>
      <c r="H10" s="183"/>
      <c r="I10" s="39"/>
      <c r="J10" s="41"/>
      <c r="K10" s="246"/>
      <c r="L10" s="80" t="s">
        <v>31</v>
      </c>
      <c r="M10" s="248"/>
      <c r="N10" s="20"/>
      <c r="O10" s="230"/>
      <c r="P10" s="20"/>
      <c r="Q10" s="152"/>
      <c r="R10" s="20"/>
      <c r="S10" s="20"/>
      <c r="T10" s="20"/>
      <c r="U10" s="20"/>
      <c r="V10" s="20"/>
      <c r="W10" s="20"/>
      <c r="X10" s="20"/>
    </row>
    <row r="11" spans="1:24" ht="15.75" thickBot="1">
      <c r="A11" s="117"/>
      <c r="B11" s="65"/>
      <c r="C11" s="22"/>
      <c r="D11" s="22"/>
      <c r="E11" s="22"/>
      <c r="F11" s="10"/>
      <c r="G11" s="249"/>
      <c r="H11" s="249"/>
      <c r="I11" s="249"/>
      <c r="J11" s="249"/>
      <c r="K11" s="42"/>
      <c r="L11" s="81"/>
      <c r="M11" s="43"/>
      <c r="N11" s="15"/>
      <c r="O11" s="145"/>
      <c r="P11" s="15"/>
      <c r="Q11" s="151"/>
      <c r="R11" s="15"/>
      <c r="S11" s="15"/>
      <c r="T11" s="15"/>
      <c r="U11" s="15"/>
      <c r="V11" s="15"/>
      <c r="W11" s="15"/>
      <c r="X11" s="15"/>
    </row>
    <row r="12" spans="1:24" ht="23.25" customHeight="1">
      <c r="A12" s="119">
        <v>2</v>
      </c>
      <c r="B12" s="250" t="s">
        <v>150</v>
      </c>
      <c r="C12" s="251"/>
      <c r="D12" s="251"/>
      <c r="E12" s="251"/>
      <c r="F12" s="252"/>
      <c r="G12" s="44"/>
      <c r="H12" s="44"/>
      <c r="I12" s="44"/>
      <c r="J12" s="44"/>
      <c r="K12" s="244" t="s">
        <v>140</v>
      </c>
      <c r="L12" s="82"/>
      <c r="M12" s="247"/>
      <c r="N12" s="238">
        <v>15</v>
      </c>
      <c r="O12" s="145">
        <f>5/5*7.5</f>
        <v>7.5</v>
      </c>
      <c r="P12" s="235">
        <f>5/5*7.5</f>
        <v>7.5</v>
      </c>
      <c r="Q12" s="151"/>
      <c r="R12" s="15"/>
      <c r="S12" s="15"/>
      <c r="T12" s="15"/>
      <c r="U12" s="15"/>
      <c r="V12" s="15"/>
      <c r="W12" s="15"/>
      <c r="X12" s="15"/>
    </row>
    <row r="13" spans="1:24" ht="15" customHeight="1">
      <c r="A13" s="23"/>
      <c r="B13" s="6" t="s">
        <v>32</v>
      </c>
      <c r="C13" s="4" t="s">
        <v>151</v>
      </c>
      <c r="D13" s="24"/>
      <c r="E13" s="18"/>
      <c r="F13" s="5"/>
      <c r="G13" s="39"/>
      <c r="H13" s="39"/>
      <c r="I13" s="39"/>
      <c r="J13" s="39"/>
      <c r="K13" s="245"/>
      <c r="L13" s="83" t="s">
        <v>2</v>
      </c>
      <c r="M13" s="248"/>
      <c r="N13" s="238"/>
      <c r="O13" s="145"/>
      <c r="P13" s="15"/>
      <c r="Q13" s="151"/>
      <c r="R13" s="15"/>
      <c r="S13" s="15"/>
      <c r="T13" s="15"/>
      <c r="U13" s="15"/>
      <c r="V13" s="15"/>
      <c r="W13" s="15"/>
      <c r="X13" s="15"/>
    </row>
    <row r="14" spans="1:24">
      <c r="A14" s="23"/>
      <c r="B14" s="6"/>
      <c r="C14" s="4" t="s">
        <v>33</v>
      </c>
      <c r="D14" s="24" t="s">
        <v>34</v>
      </c>
      <c r="E14" s="4"/>
      <c r="F14" s="25"/>
      <c r="G14" s="39">
        <v>5</v>
      </c>
      <c r="H14" s="183"/>
      <c r="I14" s="126"/>
      <c r="J14" s="39"/>
      <c r="K14" s="245"/>
      <c r="L14" s="80" t="s">
        <v>3</v>
      </c>
      <c r="M14" s="248"/>
      <c r="N14" s="238"/>
      <c r="O14" s="145"/>
      <c r="P14" s="15"/>
      <c r="Q14" s="151"/>
      <c r="R14" s="15"/>
      <c r="S14" s="15"/>
      <c r="T14" s="15"/>
      <c r="U14" s="15"/>
      <c r="V14" s="15"/>
      <c r="W14" s="15"/>
      <c r="X14" s="15"/>
    </row>
    <row r="15" spans="1:24" ht="28.5" customHeight="1">
      <c r="A15" s="23"/>
      <c r="B15" s="6"/>
      <c r="C15" s="14" t="s">
        <v>33</v>
      </c>
      <c r="D15" s="254" t="s">
        <v>240</v>
      </c>
      <c r="E15" s="254"/>
      <c r="F15" s="255"/>
      <c r="G15" s="39">
        <v>2</v>
      </c>
      <c r="H15" s="183"/>
      <c r="I15" s="39"/>
      <c r="J15" s="40"/>
      <c r="K15" s="245"/>
      <c r="L15" s="80" t="s">
        <v>4</v>
      </c>
      <c r="M15" s="248"/>
      <c r="N15" s="238"/>
      <c r="O15" s="145"/>
      <c r="P15" s="15"/>
      <c r="Q15" s="151"/>
      <c r="R15" s="15"/>
      <c r="S15" s="15"/>
      <c r="T15" s="15"/>
      <c r="U15" s="15"/>
      <c r="V15" s="15"/>
      <c r="W15" s="15"/>
      <c r="X15" s="15"/>
    </row>
    <row r="16" spans="1:24">
      <c r="A16" s="23"/>
      <c r="B16" s="6"/>
      <c r="C16" s="4" t="s">
        <v>33</v>
      </c>
      <c r="D16" s="24" t="s">
        <v>35</v>
      </c>
      <c r="E16" s="4"/>
      <c r="F16" s="25"/>
      <c r="G16" s="46">
        <v>1</v>
      </c>
      <c r="H16" s="183"/>
      <c r="I16" s="46"/>
      <c r="J16" s="46"/>
      <c r="K16" s="246"/>
      <c r="L16" s="84"/>
      <c r="M16" s="253"/>
      <c r="N16" s="238"/>
      <c r="O16" s="145"/>
      <c r="P16" s="15"/>
      <c r="Q16" s="151"/>
      <c r="R16" s="15"/>
      <c r="S16" s="15"/>
      <c r="T16" s="15"/>
      <c r="U16" s="15"/>
      <c r="V16" s="15"/>
      <c r="W16" s="15"/>
      <c r="X16" s="15"/>
    </row>
    <row r="17" spans="1:24" ht="15" hidden="1" customHeight="1">
      <c r="A17" s="23"/>
      <c r="B17" s="26"/>
      <c r="C17" s="2"/>
      <c r="D17" s="1"/>
      <c r="E17" s="2"/>
      <c r="F17" s="3"/>
      <c r="G17" s="48"/>
      <c r="H17" s="48"/>
      <c r="I17" s="48"/>
      <c r="J17" s="48"/>
      <c r="K17" s="49"/>
      <c r="L17" s="85"/>
      <c r="M17" s="45"/>
      <c r="N17" s="238"/>
      <c r="O17" s="145"/>
      <c r="P17" s="15"/>
      <c r="Q17" s="151"/>
      <c r="R17" s="15"/>
      <c r="S17" s="15"/>
      <c r="T17" s="15"/>
      <c r="U17" s="15"/>
      <c r="V17" s="15"/>
      <c r="W17" s="15"/>
      <c r="X17" s="15"/>
    </row>
    <row r="18" spans="1:24" ht="15" customHeight="1">
      <c r="A18" s="23"/>
      <c r="B18" s="256"/>
      <c r="C18" s="257"/>
      <c r="D18" s="257"/>
      <c r="E18" s="4"/>
      <c r="F18" s="5"/>
      <c r="G18" s="46"/>
      <c r="H18" s="46"/>
      <c r="I18" s="46"/>
      <c r="J18" s="46"/>
      <c r="K18" s="258" t="s">
        <v>165</v>
      </c>
      <c r="L18" s="86" t="s">
        <v>2</v>
      </c>
      <c r="M18" s="259"/>
      <c r="N18" s="238"/>
      <c r="O18" s="145"/>
      <c r="P18" s="15"/>
      <c r="Q18" s="151"/>
      <c r="R18" s="15"/>
      <c r="S18" s="15"/>
      <c r="T18" s="15"/>
      <c r="U18" s="15"/>
      <c r="V18" s="15"/>
      <c r="W18" s="15"/>
      <c r="X18" s="15"/>
    </row>
    <row r="19" spans="1:24">
      <c r="A19" s="23"/>
      <c r="B19" s="6" t="s">
        <v>36</v>
      </c>
      <c r="C19" s="4" t="s">
        <v>152</v>
      </c>
      <c r="D19" s="15"/>
      <c r="E19" s="4"/>
      <c r="F19" s="5"/>
      <c r="G19" s="46"/>
      <c r="H19" s="46"/>
      <c r="I19" s="46"/>
      <c r="J19" s="46"/>
      <c r="K19" s="245"/>
      <c r="L19" s="80" t="s">
        <v>3</v>
      </c>
      <c r="M19" s="259"/>
      <c r="N19" s="238"/>
      <c r="O19" s="145"/>
      <c r="P19" s="15"/>
      <c r="Q19" s="151"/>
      <c r="R19" s="15"/>
      <c r="S19" s="15"/>
      <c r="T19" s="15"/>
      <c r="U19" s="15"/>
      <c r="V19" s="15"/>
      <c r="W19" s="15"/>
      <c r="X19" s="15"/>
    </row>
    <row r="20" spans="1:24" ht="15" customHeight="1">
      <c r="A20" s="23"/>
      <c r="B20" s="6"/>
      <c r="C20" s="18" t="s">
        <v>33</v>
      </c>
      <c r="D20" s="69" t="s">
        <v>120</v>
      </c>
      <c r="E20" s="4"/>
      <c r="F20" s="25"/>
      <c r="G20" s="46">
        <v>4</v>
      </c>
      <c r="H20" s="183"/>
      <c r="I20" s="46"/>
      <c r="J20" s="46"/>
      <c r="K20" s="245"/>
      <c r="L20" s="80" t="s">
        <v>4</v>
      </c>
      <c r="M20" s="259"/>
      <c r="N20" s="238"/>
      <c r="O20" s="145">
        <f>3/4*7.5</f>
        <v>5.625</v>
      </c>
      <c r="P20" s="15">
        <f>4/4*7.5</f>
        <v>7.5</v>
      </c>
      <c r="Q20" s="151"/>
      <c r="R20" s="15"/>
      <c r="S20" s="15"/>
      <c r="T20" s="15"/>
      <c r="U20" s="15"/>
      <c r="V20" s="15"/>
      <c r="W20" s="15"/>
      <c r="X20" s="15"/>
    </row>
    <row r="21" spans="1:24" ht="15.75">
      <c r="A21" s="23"/>
      <c r="B21" s="6"/>
      <c r="C21" s="18" t="s">
        <v>33</v>
      </c>
      <c r="D21" s="69" t="s">
        <v>121</v>
      </c>
      <c r="E21" s="4"/>
      <c r="F21" s="25"/>
      <c r="G21" s="39">
        <v>3</v>
      </c>
      <c r="H21" s="183"/>
      <c r="I21" s="126"/>
      <c r="J21" s="40"/>
      <c r="K21" s="245"/>
      <c r="L21" s="84"/>
      <c r="M21" s="259"/>
      <c r="N21" s="238"/>
      <c r="O21" s="145"/>
      <c r="P21" s="15"/>
      <c r="Q21" s="151"/>
      <c r="R21" s="15"/>
      <c r="S21" s="15"/>
      <c r="T21" s="15"/>
      <c r="U21" s="15"/>
      <c r="V21" s="15"/>
      <c r="W21" s="15"/>
      <c r="X21" s="15"/>
    </row>
    <row r="22" spans="1:24" ht="15" customHeight="1">
      <c r="A22" s="23"/>
      <c r="B22" s="6"/>
      <c r="C22" s="18" t="s">
        <v>33</v>
      </c>
      <c r="D22" s="69" t="s">
        <v>134</v>
      </c>
      <c r="E22" s="4"/>
      <c r="F22" s="25"/>
      <c r="G22" s="46">
        <v>1</v>
      </c>
      <c r="H22" s="183"/>
      <c r="I22" s="46"/>
      <c r="J22" s="46"/>
      <c r="K22" s="246"/>
      <c r="L22" s="80"/>
      <c r="M22" s="260"/>
      <c r="N22" s="238"/>
      <c r="O22" s="145"/>
      <c r="P22" s="15"/>
      <c r="Q22" s="151"/>
      <c r="R22" s="15"/>
      <c r="S22" s="15"/>
      <c r="T22" s="15"/>
      <c r="U22" s="15"/>
      <c r="V22" s="15"/>
      <c r="W22" s="15"/>
      <c r="X22" s="15"/>
    </row>
    <row r="23" spans="1:24" ht="15.75" thickBot="1">
      <c r="A23" s="27"/>
      <c r="B23" s="28"/>
      <c r="C23" s="9"/>
      <c r="D23" s="9"/>
      <c r="E23" s="9"/>
      <c r="F23" s="10"/>
      <c r="G23" s="50"/>
      <c r="H23" s="50"/>
      <c r="I23" s="50"/>
      <c r="J23" s="50"/>
      <c r="K23" s="51"/>
      <c r="L23" s="87"/>
      <c r="M23" s="45"/>
      <c r="N23" s="15"/>
      <c r="O23" s="145"/>
      <c r="P23" s="15"/>
      <c r="Q23" s="151"/>
      <c r="R23" s="15"/>
      <c r="S23" s="15"/>
      <c r="T23" s="15"/>
      <c r="U23" s="15"/>
      <c r="V23" s="15"/>
      <c r="W23" s="15"/>
      <c r="X23" s="15"/>
    </row>
    <row r="24" spans="1:24" ht="24.75" customHeight="1">
      <c r="A24" s="165">
        <v>3</v>
      </c>
      <c r="B24" s="261" t="s">
        <v>285</v>
      </c>
      <c r="C24" s="262"/>
      <c r="D24" s="262"/>
      <c r="E24" s="262"/>
      <c r="F24" s="263"/>
      <c r="G24" s="223"/>
      <c r="H24" s="223"/>
      <c r="I24" s="34"/>
      <c r="J24" s="34"/>
      <c r="K24" s="244" t="s">
        <v>141</v>
      </c>
      <c r="L24" s="88"/>
      <c r="M24" s="264"/>
      <c r="N24" s="15">
        <v>7.5</v>
      </c>
      <c r="O24" s="145">
        <f>3/5*7.5</f>
        <v>4.5</v>
      </c>
      <c r="P24" s="15">
        <f>5/5*7.5</f>
        <v>7.5</v>
      </c>
      <c r="Q24" s="151"/>
      <c r="R24" s="15"/>
      <c r="S24" s="15"/>
      <c r="T24" s="15"/>
      <c r="U24" s="15"/>
      <c r="V24" s="15"/>
      <c r="W24" s="15"/>
      <c r="X24" s="15"/>
    </row>
    <row r="25" spans="1:24" ht="15" customHeight="1">
      <c r="A25" s="225"/>
      <c r="B25" s="222" t="s">
        <v>33</v>
      </c>
      <c r="C25" s="267" t="s">
        <v>282</v>
      </c>
      <c r="D25" s="267"/>
      <c r="E25" s="267"/>
      <c r="F25" s="268"/>
      <c r="G25" s="226"/>
      <c r="H25" s="226"/>
      <c r="I25" s="56"/>
      <c r="J25" s="56"/>
      <c r="K25" s="245"/>
      <c r="L25" s="83"/>
      <c r="M25" s="259"/>
      <c r="N25" s="15"/>
      <c r="O25" s="145"/>
      <c r="P25" s="15"/>
      <c r="Q25" s="151"/>
      <c r="R25" s="15"/>
      <c r="S25" s="15"/>
      <c r="T25" s="15"/>
      <c r="U25" s="15"/>
      <c r="V25" s="15"/>
      <c r="W25" s="15"/>
      <c r="X25" s="15"/>
    </row>
    <row r="26" spans="1:24" ht="15" customHeight="1">
      <c r="A26" s="225"/>
      <c r="B26" s="222" t="s">
        <v>33</v>
      </c>
      <c r="C26" s="267" t="s">
        <v>283</v>
      </c>
      <c r="D26" s="267"/>
      <c r="E26" s="267"/>
      <c r="F26" s="268"/>
      <c r="G26" s="226"/>
      <c r="H26" s="226"/>
      <c r="I26" s="56"/>
      <c r="J26" s="56"/>
      <c r="K26" s="245"/>
      <c r="L26" s="83"/>
      <c r="M26" s="259"/>
      <c r="N26" s="15"/>
      <c r="O26" s="145"/>
      <c r="P26" s="15"/>
      <c r="Q26" s="151"/>
      <c r="R26" s="15"/>
      <c r="S26" s="15"/>
      <c r="T26" s="15"/>
      <c r="U26" s="15"/>
      <c r="V26" s="15"/>
      <c r="W26" s="15"/>
      <c r="X26" s="15"/>
    </row>
    <row r="27" spans="1:24" ht="15" customHeight="1">
      <c r="A27" s="120"/>
      <c r="B27" s="227" t="s">
        <v>33</v>
      </c>
      <c r="C27" s="269" t="s">
        <v>284</v>
      </c>
      <c r="D27" s="269"/>
      <c r="E27" s="269"/>
      <c r="F27" s="270"/>
      <c r="G27" s="56"/>
      <c r="H27" s="56"/>
      <c r="I27" s="56"/>
      <c r="J27" s="56"/>
      <c r="K27" s="245"/>
      <c r="L27" s="83"/>
      <c r="M27" s="259"/>
      <c r="N27" s="15"/>
      <c r="O27" s="145"/>
      <c r="P27" s="15"/>
      <c r="Q27" s="151"/>
      <c r="R27" s="15"/>
      <c r="S27" s="15"/>
      <c r="T27" s="15"/>
      <c r="U27" s="15"/>
      <c r="V27" s="15"/>
      <c r="W27" s="15"/>
      <c r="X27" s="15"/>
    </row>
    <row r="28" spans="1:24" ht="15" customHeight="1">
      <c r="A28" s="179"/>
      <c r="B28" s="220" t="s">
        <v>21</v>
      </c>
      <c r="C28" s="221" t="s">
        <v>38</v>
      </c>
      <c r="D28" s="2"/>
      <c r="E28" s="2"/>
      <c r="F28" s="2"/>
      <c r="G28" s="61">
        <v>5</v>
      </c>
      <c r="H28" s="224"/>
      <c r="I28" s="46"/>
      <c r="J28" s="46"/>
      <c r="K28" s="245"/>
      <c r="L28" s="86" t="s">
        <v>2</v>
      </c>
      <c r="M28" s="259"/>
      <c r="N28" s="15"/>
      <c r="O28" s="145"/>
      <c r="P28" s="15"/>
      <c r="Q28" s="151"/>
      <c r="R28" s="15"/>
      <c r="S28" s="15"/>
      <c r="T28" s="15"/>
      <c r="U28" s="15"/>
      <c r="V28" s="15"/>
      <c r="W28" s="15"/>
      <c r="X28" s="15"/>
    </row>
    <row r="29" spans="1:24" ht="15.75">
      <c r="A29" s="23"/>
      <c r="B29" s="6" t="s">
        <v>22</v>
      </c>
      <c r="C29" s="4" t="s">
        <v>40</v>
      </c>
      <c r="D29" s="4"/>
      <c r="E29" s="4"/>
      <c r="F29" s="4"/>
      <c r="G29" s="46">
        <v>4</v>
      </c>
      <c r="H29" s="183"/>
      <c r="I29" s="46"/>
      <c r="J29" s="52"/>
      <c r="K29" s="245"/>
      <c r="L29" s="80" t="s">
        <v>5</v>
      </c>
      <c r="M29" s="259"/>
      <c r="N29" s="15"/>
      <c r="O29" s="145"/>
      <c r="P29" s="15"/>
      <c r="Q29" s="151"/>
      <c r="R29" s="15"/>
      <c r="S29" s="15"/>
      <c r="T29" s="15"/>
      <c r="U29" s="15"/>
      <c r="V29" s="15"/>
      <c r="W29" s="15"/>
      <c r="X29" s="15"/>
    </row>
    <row r="30" spans="1:24" ht="18" customHeight="1">
      <c r="A30" s="23"/>
      <c r="B30" s="70" t="s">
        <v>23</v>
      </c>
      <c r="C30" s="265" t="s">
        <v>39</v>
      </c>
      <c r="D30" s="265"/>
      <c r="E30" s="265"/>
      <c r="F30" s="266"/>
      <c r="G30" s="136">
        <v>3</v>
      </c>
      <c r="H30" s="183"/>
      <c r="I30" s="127"/>
      <c r="J30" s="40"/>
      <c r="K30" s="246"/>
      <c r="L30" s="80" t="s">
        <v>4</v>
      </c>
      <c r="M30" s="260"/>
      <c r="N30" s="15"/>
      <c r="O30" s="145"/>
      <c r="P30" s="15"/>
      <c r="Q30" s="151"/>
      <c r="R30" s="15"/>
      <c r="S30" s="15"/>
      <c r="T30" s="15"/>
      <c r="U30" s="15"/>
      <c r="V30" s="15"/>
      <c r="W30" s="15"/>
      <c r="X30" s="15"/>
    </row>
    <row r="31" spans="1:24" ht="15.75" thickBot="1">
      <c r="A31" s="29"/>
      <c r="B31" s="8"/>
      <c r="C31" s="9"/>
      <c r="D31" s="9"/>
      <c r="E31" s="9"/>
      <c r="F31" s="9"/>
      <c r="G31" s="53"/>
      <c r="H31" s="53"/>
      <c r="I31" s="53"/>
      <c r="J31" s="53"/>
      <c r="K31" s="54"/>
      <c r="L31" s="89"/>
      <c r="M31" s="55"/>
      <c r="N31" s="15"/>
      <c r="O31" s="145"/>
      <c r="P31" s="15"/>
      <c r="Q31" s="151"/>
      <c r="R31" s="15"/>
      <c r="S31" s="15"/>
      <c r="T31" s="15"/>
      <c r="U31" s="15"/>
      <c r="V31" s="15"/>
      <c r="W31" s="15"/>
      <c r="X31" s="15"/>
    </row>
    <row r="32" spans="1:24" ht="24.75" customHeight="1">
      <c r="A32" s="119">
        <v>4</v>
      </c>
      <c r="B32" s="271" t="s">
        <v>153</v>
      </c>
      <c r="C32" s="272"/>
      <c r="D32" s="272"/>
      <c r="E32" s="272"/>
      <c r="F32" s="273"/>
      <c r="G32" s="34"/>
      <c r="H32" s="34"/>
      <c r="I32" s="34"/>
      <c r="J32" s="34"/>
      <c r="K32" s="244" t="s">
        <v>286</v>
      </c>
      <c r="L32" s="90"/>
      <c r="M32" s="247">
        <f>W32</f>
        <v>0</v>
      </c>
      <c r="N32" s="15">
        <v>30</v>
      </c>
      <c r="O32" s="145">
        <f>24/35*30</f>
        <v>20.571428571428573</v>
      </c>
      <c r="P32" s="15">
        <f>35/35*30</f>
        <v>30</v>
      </c>
      <c r="Q32" s="151"/>
      <c r="R32" s="15"/>
      <c r="S32" s="15"/>
      <c r="T32" s="15"/>
      <c r="U32" s="15"/>
      <c r="V32" s="15"/>
      <c r="W32" s="15"/>
      <c r="X32" s="15"/>
    </row>
    <row r="33" spans="1:24" ht="15" customHeight="1">
      <c r="A33" s="23"/>
      <c r="B33" s="6" t="s">
        <v>6</v>
      </c>
      <c r="C33" s="4" t="s">
        <v>7</v>
      </c>
      <c r="D33" s="4"/>
      <c r="E33" s="31"/>
      <c r="F33" s="5"/>
      <c r="G33" s="39"/>
      <c r="H33" s="39"/>
      <c r="I33" s="39"/>
      <c r="J33" s="39"/>
      <c r="K33" s="245"/>
      <c r="L33" s="86"/>
      <c r="M33" s="248"/>
      <c r="N33" s="15"/>
      <c r="O33" s="145"/>
      <c r="P33" s="15"/>
      <c r="Q33" s="151"/>
      <c r="R33" s="15"/>
      <c r="S33" s="15"/>
      <c r="T33" s="15"/>
      <c r="U33" s="15"/>
      <c r="V33" s="15"/>
      <c r="W33" s="15"/>
      <c r="X33" s="15"/>
    </row>
    <row r="34" spans="1:24">
      <c r="A34" s="23"/>
      <c r="B34" s="28"/>
      <c r="C34" s="4" t="s">
        <v>21</v>
      </c>
      <c r="D34" s="4" t="s">
        <v>43</v>
      </c>
      <c r="E34" s="18"/>
      <c r="F34" s="25"/>
      <c r="G34" s="46"/>
      <c r="H34" s="57"/>
      <c r="I34" s="57"/>
      <c r="J34" s="39"/>
      <c r="K34" s="245"/>
      <c r="L34" s="84" t="s">
        <v>2</v>
      </c>
      <c r="M34" s="248"/>
      <c r="N34" s="15"/>
      <c r="O34" s="145"/>
      <c r="P34" s="15"/>
      <c r="Q34" s="151"/>
      <c r="R34" s="15"/>
      <c r="S34" s="15"/>
      <c r="T34" s="15"/>
      <c r="U34" s="15"/>
      <c r="V34" s="15"/>
      <c r="W34" s="15"/>
      <c r="X34" s="15"/>
    </row>
    <row r="35" spans="1:24" ht="15.75">
      <c r="A35" s="23"/>
      <c r="B35" s="6"/>
      <c r="C35" s="4"/>
      <c r="D35" s="4" t="s">
        <v>41</v>
      </c>
      <c r="E35" s="4" t="s">
        <v>48</v>
      </c>
      <c r="F35" s="25"/>
      <c r="G35" s="39">
        <v>3</v>
      </c>
      <c r="H35" s="183"/>
      <c r="I35" s="46"/>
      <c r="J35" s="40"/>
      <c r="K35" s="245"/>
      <c r="L35" s="85" t="s">
        <v>8</v>
      </c>
      <c r="M35" s="248"/>
      <c r="N35" s="15"/>
      <c r="O35" s="145"/>
      <c r="P35" s="15"/>
      <c r="Q35" s="151"/>
      <c r="R35" s="15"/>
      <c r="S35" s="15"/>
      <c r="T35" s="15"/>
      <c r="U35" s="15"/>
      <c r="V35" s="15"/>
      <c r="W35" s="15"/>
      <c r="X35" s="15"/>
    </row>
    <row r="36" spans="1:24">
      <c r="A36" s="23"/>
      <c r="B36" s="6"/>
      <c r="C36" s="4"/>
      <c r="D36" s="4" t="s">
        <v>47</v>
      </c>
      <c r="E36" s="4" t="s">
        <v>49</v>
      </c>
      <c r="F36" s="25"/>
      <c r="G36" s="46">
        <v>1</v>
      </c>
      <c r="H36" s="183"/>
      <c r="I36" s="125"/>
      <c r="J36" s="46"/>
      <c r="K36" s="245"/>
      <c r="L36" s="80" t="s">
        <v>9</v>
      </c>
      <c r="M36" s="248"/>
      <c r="N36" s="15"/>
      <c r="O36" s="145"/>
      <c r="P36" s="15"/>
      <c r="Q36" s="151"/>
      <c r="R36" s="15"/>
      <c r="S36" s="15"/>
      <c r="T36" s="15"/>
      <c r="U36" s="15"/>
      <c r="V36" s="15"/>
      <c r="W36" s="15"/>
      <c r="X36" s="15"/>
    </row>
    <row r="37" spans="1:24">
      <c r="A37" s="23"/>
      <c r="B37" s="6"/>
      <c r="C37" s="4"/>
      <c r="D37" s="4"/>
      <c r="E37" s="4"/>
      <c r="F37" s="25"/>
      <c r="G37" s="39"/>
      <c r="H37" s="39"/>
      <c r="I37" s="125"/>
      <c r="J37" s="46"/>
      <c r="K37" s="245"/>
      <c r="L37" s="80"/>
      <c r="M37" s="248"/>
      <c r="N37" s="15"/>
      <c r="O37" s="145"/>
      <c r="P37" s="15"/>
      <c r="Q37" s="151"/>
      <c r="R37" s="15"/>
      <c r="S37" s="15"/>
      <c r="T37" s="15"/>
      <c r="U37" s="15"/>
      <c r="V37" s="15"/>
      <c r="W37" s="15"/>
      <c r="X37" s="15"/>
    </row>
    <row r="38" spans="1:24">
      <c r="A38" s="23"/>
      <c r="B38" s="28"/>
      <c r="C38" s="7" t="s">
        <v>22</v>
      </c>
      <c r="D38" s="274" t="s">
        <v>241</v>
      </c>
      <c r="E38" s="274"/>
      <c r="F38" s="71"/>
      <c r="G38" s="57"/>
      <c r="H38" s="39"/>
      <c r="I38" s="125"/>
      <c r="J38" s="46"/>
      <c r="K38" s="245"/>
      <c r="L38" s="80"/>
      <c r="M38" s="248"/>
      <c r="N38" s="15"/>
      <c r="O38" s="145"/>
      <c r="P38" s="15"/>
      <c r="Q38" s="151"/>
      <c r="R38" s="15"/>
      <c r="S38" s="15"/>
      <c r="T38" s="15"/>
      <c r="U38" s="15"/>
      <c r="V38" s="15"/>
      <c r="W38" s="15"/>
      <c r="X38" s="15"/>
    </row>
    <row r="39" spans="1:24">
      <c r="A39" s="23"/>
      <c r="B39" s="6"/>
      <c r="C39" s="4"/>
      <c r="D39" s="4" t="s">
        <v>41</v>
      </c>
      <c r="E39" s="274" t="s">
        <v>242</v>
      </c>
      <c r="F39" s="275"/>
      <c r="G39" s="46">
        <v>3</v>
      </c>
      <c r="H39" s="183"/>
      <c r="I39" s="125"/>
      <c r="J39" s="46"/>
      <c r="K39" s="245"/>
      <c r="L39" s="80"/>
      <c r="M39" s="248"/>
      <c r="N39" s="15"/>
      <c r="O39" s="145"/>
      <c r="P39" s="15"/>
      <c r="Q39" s="151"/>
      <c r="R39" s="15"/>
      <c r="S39" s="15"/>
      <c r="T39" s="15"/>
      <c r="U39" s="15"/>
      <c r="V39" s="15"/>
      <c r="W39" s="15"/>
      <c r="X39" s="15"/>
    </row>
    <row r="40" spans="1:24">
      <c r="A40" s="23"/>
      <c r="B40" s="6"/>
      <c r="C40" s="4"/>
      <c r="D40" s="4" t="s">
        <v>42</v>
      </c>
      <c r="E40" s="4" t="s">
        <v>166</v>
      </c>
      <c r="F40" s="25"/>
      <c r="G40" s="39">
        <v>2</v>
      </c>
      <c r="H40" s="183"/>
      <c r="I40" s="125"/>
      <c r="J40" s="46"/>
      <c r="K40" s="245"/>
      <c r="L40" s="80"/>
      <c r="M40" s="248"/>
      <c r="N40" s="15"/>
      <c r="O40" s="145"/>
      <c r="P40" s="15"/>
      <c r="Q40" s="151"/>
      <c r="R40" s="15"/>
      <c r="S40" s="15"/>
      <c r="T40" s="15"/>
      <c r="U40" s="15"/>
      <c r="V40" s="15"/>
      <c r="W40" s="15"/>
      <c r="X40" s="15"/>
    </row>
    <row r="41" spans="1:24">
      <c r="A41" s="23"/>
      <c r="B41" s="6"/>
      <c r="C41" s="4"/>
      <c r="D41" s="4"/>
      <c r="E41" s="18"/>
      <c r="F41" s="25"/>
      <c r="G41" s="46"/>
      <c r="H41" s="46"/>
      <c r="I41" s="46"/>
      <c r="J41" s="46"/>
      <c r="K41" s="245"/>
      <c r="L41" s="80"/>
      <c r="M41" s="248"/>
      <c r="N41" s="15"/>
      <c r="O41" s="145"/>
      <c r="P41" s="15"/>
      <c r="Q41" s="151"/>
      <c r="R41" s="15"/>
      <c r="S41" s="15"/>
      <c r="T41" s="15"/>
      <c r="U41" s="15"/>
      <c r="V41" s="15"/>
      <c r="W41" s="15"/>
      <c r="X41" s="15"/>
    </row>
    <row r="42" spans="1:24">
      <c r="A42" s="23"/>
      <c r="B42" s="6"/>
      <c r="C42" s="4" t="s">
        <v>23</v>
      </c>
      <c r="D42" s="4" t="s">
        <v>122</v>
      </c>
      <c r="E42" s="4"/>
      <c r="F42" s="25"/>
      <c r="G42" s="58"/>
      <c r="H42" s="58"/>
      <c r="I42" s="58"/>
      <c r="J42" s="58"/>
      <c r="K42" s="245"/>
      <c r="L42" s="91"/>
      <c r="M42" s="248"/>
      <c r="N42" s="15"/>
      <c r="O42" s="145"/>
      <c r="P42" s="15"/>
      <c r="Q42" s="151"/>
      <c r="R42" s="15"/>
      <c r="S42" s="15"/>
      <c r="T42" s="15"/>
      <c r="U42" s="15"/>
      <c r="V42" s="15"/>
      <c r="W42" s="15"/>
      <c r="X42" s="15"/>
    </row>
    <row r="43" spans="1:24" ht="15.75">
      <c r="A43" s="23"/>
      <c r="B43" s="6"/>
      <c r="C43" s="4"/>
      <c r="D43" s="4" t="s">
        <v>41</v>
      </c>
      <c r="E43" s="4" t="s">
        <v>123</v>
      </c>
      <c r="F43" s="25"/>
      <c r="G43" s="39">
        <v>1</v>
      </c>
      <c r="H43" s="39"/>
      <c r="I43" s="125"/>
      <c r="J43" s="40"/>
      <c r="K43" s="245"/>
      <c r="L43" s="92"/>
      <c r="M43" s="248"/>
      <c r="N43" s="15"/>
      <c r="O43" s="145"/>
      <c r="P43" s="15"/>
      <c r="Q43" s="151"/>
      <c r="R43" s="15"/>
      <c r="S43" s="15"/>
      <c r="T43" s="15"/>
      <c r="U43" s="15"/>
      <c r="V43" s="15"/>
      <c r="W43" s="15"/>
      <c r="X43" s="15"/>
    </row>
    <row r="44" spans="1:24" ht="15.75">
      <c r="A44" s="23"/>
      <c r="B44" s="6"/>
      <c r="C44" s="4"/>
      <c r="D44" s="4" t="s">
        <v>42</v>
      </c>
      <c r="E44" s="4" t="s">
        <v>124</v>
      </c>
      <c r="F44" s="25"/>
      <c r="G44" s="39">
        <v>1</v>
      </c>
      <c r="H44" s="39"/>
      <c r="I44" s="125"/>
      <c r="J44" s="40"/>
      <c r="K44" s="245"/>
      <c r="L44" s="91"/>
      <c r="M44" s="248"/>
      <c r="N44" s="15"/>
      <c r="O44" s="145"/>
      <c r="P44" s="15"/>
      <c r="Q44" s="151"/>
      <c r="R44" s="15"/>
      <c r="S44" s="15"/>
      <c r="T44" s="15"/>
      <c r="U44" s="15"/>
      <c r="V44" s="15"/>
      <c r="W44" s="15"/>
      <c r="X44" s="15"/>
    </row>
    <row r="45" spans="1:24" ht="15.75">
      <c r="A45" s="23"/>
      <c r="B45" s="6"/>
      <c r="C45" s="4"/>
      <c r="D45" s="4" t="s">
        <v>44</v>
      </c>
      <c r="E45" s="4" t="s">
        <v>131</v>
      </c>
      <c r="F45" s="25"/>
      <c r="G45" s="39">
        <v>1</v>
      </c>
      <c r="H45" s="39"/>
      <c r="I45" s="125"/>
      <c r="J45" s="40"/>
      <c r="K45" s="245"/>
      <c r="L45" s="91"/>
      <c r="M45" s="248"/>
      <c r="N45" s="15"/>
      <c r="O45" s="145"/>
      <c r="P45" s="15"/>
      <c r="Q45" s="151"/>
      <c r="R45" s="15"/>
      <c r="S45" s="15"/>
      <c r="T45" s="15"/>
      <c r="U45" s="15"/>
      <c r="V45" s="15"/>
      <c r="W45" s="15"/>
      <c r="X45" s="15"/>
    </row>
    <row r="46" spans="1:24" ht="15.75">
      <c r="A46" s="23"/>
      <c r="B46" s="6"/>
      <c r="C46" s="4"/>
      <c r="D46" s="4" t="s">
        <v>45</v>
      </c>
      <c r="E46" s="4" t="s">
        <v>50</v>
      </c>
      <c r="F46" s="25"/>
      <c r="G46" s="39">
        <v>1</v>
      </c>
      <c r="H46" s="39"/>
      <c r="I46" s="125"/>
      <c r="J46" s="40"/>
      <c r="K46" s="245"/>
      <c r="L46" s="91"/>
      <c r="M46" s="248"/>
      <c r="N46" s="15"/>
      <c r="O46" s="145"/>
      <c r="P46" s="15"/>
      <c r="Q46" s="151"/>
      <c r="R46" s="15"/>
      <c r="S46" s="15"/>
      <c r="T46" s="15"/>
      <c r="U46" s="15"/>
      <c r="V46" s="15"/>
      <c r="W46" s="15"/>
      <c r="X46" s="15"/>
    </row>
    <row r="47" spans="1:24" ht="15.75">
      <c r="A47" s="23"/>
      <c r="B47" s="6"/>
      <c r="C47" s="4"/>
      <c r="D47" s="4" t="s">
        <v>46</v>
      </c>
      <c r="E47" s="4" t="s">
        <v>128</v>
      </c>
      <c r="F47" s="25"/>
      <c r="G47" s="46">
        <v>1</v>
      </c>
      <c r="H47" s="46"/>
      <c r="I47" s="46"/>
      <c r="J47" s="40"/>
      <c r="K47" s="245"/>
      <c r="L47" s="91"/>
      <c r="M47" s="248"/>
      <c r="N47" s="15"/>
      <c r="O47" s="145"/>
      <c r="P47" s="15"/>
      <c r="Q47" s="151"/>
      <c r="R47" s="15"/>
      <c r="S47" s="15"/>
      <c r="T47" s="15"/>
      <c r="U47" s="15"/>
      <c r="V47" s="15"/>
      <c r="W47" s="15"/>
      <c r="X47" s="15"/>
    </row>
    <row r="48" spans="1:24">
      <c r="A48" s="23"/>
      <c r="B48" s="6"/>
      <c r="C48" s="4"/>
      <c r="D48" s="4"/>
      <c r="E48" s="4"/>
      <c r="F48" s="5"/>
      <c r="G48" s="46"/>
      <c r="H48" s="46"/>
      <c r="I48" s="46"/>
      <c r="J48" s="46"/>
      <c r="K48" s="245"/>
      <c r="L48" s="91"/>
      <c r="M48" s="248"/>
      <c r="N48" s="15"/>
      <c r="O48" s="145"/>
      <c r="P48" s="15"/>
      <c r="Q48" s="151"/>
      <c r="R48" s="15"/>
      <c r="S48" s="15"/>
      <c r="T48" s="15"/>
      <c r="U48" s="15"/>
      <c r="V48" s="15"/>
      <c r="W48" s="15"/>
      <c r="X48" s="15"/>
    </row>
    <row r="49" spans="1:24">
      <c r="A49" s="23"/>
      <c r="B49" s="6" t="s">
        <v>10</v>
      </c>
      <c r="C49" s="274" t="s">
        <v>127</v>
      </c>
      <c r="D49" s="274"/>
      <c r="E49" s="274"/>
      <c r="F49" s="275"/>
      <c r="G49" s="58"/>
      <c r="H49" s="58"/>
      <c r="I49" s="58"/>
      <c r="J49" s="58"/>
      <c r="K49" s="245"/>
      <c r="L49" s="91"/>
      <c r="M49" s="248"/>
      <c r="N49" s="15"/>
      <c r="O49" s="145"/>
      <c r="P49" s="15"/>
      <c r="Q49" s="151"/>
      <c r="R49" s="15"/>
      <c r="S49" s="15"/>
      <c r="T49" s="15"/>
      <c r="U49" s="15"/>
      <c r="V49" s="15"/>
      <c r="W49" s="15"/>
      <c r="X49" s="15"/>
    </row>
    <row r="50" spans="1:24" ht="15.75">
      <c r="A50" s="23"/>
      <c r="B50" s="6"/>
      <c r="C50" s="4" t="s">
        <v>21</v>
      </c>
      <c r="D50" s="4" t="s">
        <v>54</v>
      </c>
      <c r="E50" s="18"/>
      <c r="F50" s="5"/>
      <c r="G50" s="39">
        <v>1</v>
      </c>
      <c r="H50" s="39"/>
      <c r="I50" s="125"/>
      <c r="J50" s="40"/>
      <c r="K50" s="245"/>
      <c r="L50" s="91"/>
      <c r="M50" s="248"/>
      <c r="N50" s="15"/>
      <c r="O50" s="145"/>
      <c r="P50" s="15"/>
      <c r="Q50" s="151"/>
      <c r="R50" s="15"/>
      <c r="S50" s="15"/>
      <c r="T50" s="15"/>
      <c r="U50" s="15"/>
      <c r="V50" s="15"/>
      <c r="W50" s="15"/>
      <c r="X50" s="15"/>
    </row>
    <row r="51" spans="1:24" ht="15.75">
      <c r="A51" s="23"/>
      <c r="B51" s="6"/>
      <c r="C51" s="4" t="s">
        <v>22</v>
      </c>
      <c r="D51" s="4" t="s">
        <v>51</v>
      </c>
      <c r="E51" s="18"/>
      <c r="F51" s="5"/>
      <c r="G51" s="39">
        <v>1</v>
      </c>
      <c r="H51" s="39"/>
      <c r="I51" s="125"/>
      <c r="J51" s="40"/>
      <c r="K51" s="245"/>
      <c r="L51" s="91"/>
      <c r="M51" s="248"/>
      <c r="N51" s="15"/>
      <c r="O51" s="145"/>
      <c r="P51" s="15"/>
      <c r="Q51" s="151"/>
      <c r="R51" s="15"/>
      <c r="S51" s="15"/>
      <c r="T51" s="15"/>
      <c r="U51" s="15"/>
      <c r="V51" s="15"/>
      <c r="W51" s="15"/>
      <c r="X51" s="15"/>
    </row>
    <row r="52" spans="1:24" ht="15.75">
      <c r="A52" s="23"/>
      <c r="B52" s="6"/>
      <c r="C52" s="4" t="s">
        <v>23</v>
      </c>
      <c r="D52" s="4" t="s">
        <v>52</v>
      </c>
      <c r="E52" s="18"/>
      <c r="F52" s="5"/>
      <c r="G52" s="39">
        <v>2</v>
      </c>
      <c r="H52" s="39"/>
      <c r="I52" s="125"/>
      <c r="J52" s="40"/>
      <c r="K52" s="245"/>
      <c r="L52" s="91"/>
      <c r="M52" s="248"/>
      <c r="N52" s="15"/>
      <c r="O52" s="145"/>
      <c r="P52" s="15"/>
      <c r="Q52" s="151"/>
      <c r="R52" s="15"/>
      <c r="S52" s="15"/>
      <c r="T52" s="15"/>
      <c r="U52" s="15"/>
      <c r="V52" s="15"/>
      <c r="W52" s="15"/>
      <c r="X52" s="15"/>
    </row>
    <row r="53" spans="1:24" ht="15.75">
      <c r="A53" s="23"/>
      <c r="B53" s="6"/>
      <c r="C53" s="4" t="s">
        <v>37</v>
      </c>
      <c r="D53" s="4" t="s">
        <v>53</v>
      </c>
      <c r="E53" s="18"/>
      <c r="F53" s="5"/>
      <c r="G53" s="46">
        <v>1</v>
      </c>
      <c r="H53" s="46"/>
      <c r="I53" s="46"/>
      <c r="J53" s="40"/>
      <c r="K53" s="245"/>
      <c r="L53" s="91"/>
      <c r="M53" s="248"/>
      <c r="N53" s="15"/>
      <c r="O53" s="145"/>
      <c r="P53" s="15"/>
      <c r="Q53" s="151"/>
      <c r="R53" s="15"/>
      <c r="S53" s="15"/>
      <c r="T53" s="15"/>
      <c r="U53" s="15"/>
      <c r="V53" s="15"/>
      <c r="W53" s="15"/>
      <c r="X53" s="15"/>
    </row>
    <row r="54" spans="1:24">
      <c r="A54" s="23"/>
      <c r="B54" s="6"/>
      <c r="C54" s="4"/>
      <c r="D54" s="4"/>
      <c r="E54" s="4"/>
      <c r="F54" s="5"/>
      <c r="G54" s="46"/>
      <c r="H54" s="46"/>
      <c r="I54" s="46"/>
      <c r="J54" s="46"/>
      <c r="K54" s="245"/>
      <c r="L54" s="91"/>
      <c r="M54" s="248"/>
      <c r="N54" s="15"/>
      <c r="O54" s="145"/>
      <c r="P54" s="15"/>
      <c r="Q54" s="151"/>
      <c r="R54" s="15"/>
      <c r="S54" s="15"/>
      <c r="T54" s="15"/>
      <c r="U54" s="15"/>
      <c r="V54" s="15"/>
      <c r="W54" s="15"/>
      <c r="X54" s="15"/>
    </row>
    <row r="55" spans="1:24">
      <c r="A55" s="23"/>
      <c r="B55" s="6" t="s">
        <v>55</v>
      </c>
      <c r="C55" s="73" t="s">
        <v>132</v>
      </c>
      <c r="D55" s="73"/>
      <c r="E55" s="19"/>
      <c r="F55" s="74"/>
      <c r="G55" s="58"/>
      <c r="H55" s="58"/>
      <c r="I55" s="58"/>
      <c r="J55" s="58"/>
      <c r="K55" s="245"/>
      <c r="L55" s="91"/>
      <c r="M55" s="248"/>
      <c r="N55" s="15"/>
      <c r="O55" s="145"/>
      <c r="P55" s="15"/>
      <c r="Q55" s="151"/>
      <c r="R55" s="15"/>
      <c r="S55" s="15"/>
      <c r="T55" s="15"/>
      <c r="U55" s="15"/>
      <c r="V55" s="15"/>
      <c r="W55" s="15"/>
      <c r="X55" s="15"/>
    </row>
    <row r="56" spans="1:24" ht="15.75" customHeight="1">
      <c r="A56" s="23"/>
      <c r="B56" s="6"/>
      <c r="C56" s="75" t="s">
        <v>21</v>
      </c>
      <c r="D56" s="265" t="s">
        <v>56</v>
      </c>
      <c r="E56" s="276"/>
      <c r="F56" s="277"/>
      <c r="G56" s="39">
        <v>2</v>
      </c>
      <c r="H56" s="39"/>
      <c r="I56" s="125"/>
      <c r="J56" s="40"/>
      <c r="K56" s="245"/>
      <c r="L56" s="91"/>
      <c r="M56" s="248"/>
      <c r="N56" s="15"/>
      <c r="O56" s="145"/>
      <c r="P56" s="15"/>
      <c r="Q56" s="151"/>
      <c r="R56" s="15"/>
      <c r="S56" s="15"/>
      <c r="T56" s="15"/>
      <c r="U56" s="15"/>
      <c r="V56" s="15"/>
      <c r="W56" s="15"/>
      <c r="X56" s="15"/>
    </row>
    <row r="57" spans="1:24" ht="15.75">
      <c r="A57" s="23"/>
      <c r="B57" s="6"/>
      <c r="C57" s="4" t="s">
        <v>22</v>
      </c>
      <c r="D57" s="4" t="s">
        <v>57</v>
      </c>
      <c r="E57" s="4"/>
      <c r="F57" s="25"/>
      <c r="G57" s="39">
        <v>1</v>
      </c>
      <c r="H57" s="39"/>
      <c r="I57" s="125"/>
      <c r="J57" s="40"/>
      <c r="K57" s="245"/>
      <c r="L57" s="91"/>
      <c r="M57" s="248"/>
      <c r="N57" s="15"/>
      <c r="O57" s="145"/>
      <c r="P57" s="15"/>
      <c r="Q57" s="151"/>
      <c r="R57" s="15"/>
      <c r="S57" s="15"/>
      <c r="T57" s="15"/>
      <c r="U57" s="15"/>
      <c r="V57" s="15"/>
      <c r="W57" s="15"/>
      <c r="X57" s="15"/>
    </row>
    <row r="58" spans="1:24">
      <c r="A58" s="23"/>
      <c r="B58" s="6"/>
      <c r="C58" s="4"/>
      <c r="D58" s="4"/>
      <c r="E58" s="4"/>
      <c r="F58" s="5"/>
      <c r="G58" s="46"/>
      <c r="H58" s="46"/>
      <c r="I58" s="46"/>
      <c r="J58" s="46"/>
      <c r="K58" s="245"/>
      <c r="L58" s="91"/>
      <c r="M58" s="248"/>
      <c r="N58" s="15"/>
      <c r="O58" s="145"/>
      <c r="P58" s="15"/>
      <c r="Q58" s="151"/>
      <c r="R58" s="15"/>
      <c r="S58" s="15"/>
      <c r="T58" s="15"/>
      <c r="U58" s="15"/>
      <c r="V58" s="15"/>
      <c r="W58" s="15"/>
      <c r="X58" s="15"/>
    </row>
    <row r="59" spans="1:24" ht="15.75">
      <c r="A59" s="23"/>
      <c r="B59" s="6" t="s">
        <v>58</v>
      </c>
      <c r="C59" s="73" t="s">
        <v>11</v>
      </c>
      <c r="D59" s="76"/>
      <c r="E59" s="73"/>
      <c r="F59" s="74"/>
      <c r="G59" s="58"/>
      <c r="H59" s="58"/>
      <c r="I59" s="58"/>
      <c r="J59" s="58"/>
      <c r="K59" s="245"/>
      <c r="L59" s="93"/>
      <c r="M59" s="248"/>
      <c r="N59" s="15"/>
      <c r="O59" s="145"/>
      <c r="P59" s="15"/>
      <c r="Q59" s="151"/>
      <c r="R59" s="15"/>
      <c r="S59" s="15"/>
      <c r="T59" s="15"/>
      <c r="U59" s="15"/>
      <c r="V59" s="15"/>
      <c r="W59" s="15"/>
      <c r="X59" s="15"/>
    </row>
    <row r="60" spans="1:24">
      <c r="A60" s="23"/>
      <c r="B60" s="6"/>
      <c r="C60" s="4" t="s">
        <v>21</v>
      </c>
      <c r="D60" s="4" t="s">
        <v>60</v>
      </c>
      <c r="E60" s="4"/>
      <c r="F60" s="25"/>
      <c r="G60" s="46">
        <v>1</v>
      </c>
      <c r="H60" s="46"/>
      <c r="I60" s="46"/>
      <c r="J60" s="46"/>
      <c r="K60" s="245"/>
      <c r="L60" s="91"/>
      <c r="M60" s="248"/>
      <c r="N60" s="15"/>
      <c r="O60" s="145"/>
      <c r="P60" s="15"/>
      <c r="Q60" s="151"/>
      <c r="R60" s="15"/>
      <c r="S60" s="15"/>
      <c r="T60" s="15"/>
      <c r="U60" s="15"/>
      <c r="V60" s="15"/>
      <c r="W60" s="15"/>
      <c r="X60" s="15"/>
    </row>
    <row r="61" spans="1:24" ht="15.75">
      <c r="A61" s="23"/>
      <c r="B61" s="6"/>
      <c r="C61" s="4" t="s">
        <v>22</v>
      </c>
      <c r="D61" s="4" t="s">
        <v>61</v>
      </c>
      <c r="E61" s="4"/>
      <c r="F61" s="25"/>
      <c r="G61" s="39">
        <v>1</v>
      </c>
      <c r="H61" s="39"/>
      <c r="I61" s="125"/>
      <c r="J61" s="40"/>
      <c r="K61" s="245"/>
      <c r="L61" s="91"/>
      <c r="M61" s="248"/>
      <c r="N61" s="15"/>
      <c r="O61" s="145"/>
      <c r="P61" s="15"/>
      <c r="Q61" s="151"/>
      <c r="R61" s="15"/>
      <c r="S61" s="15"/>
      <c r="T61" s="15"/>
      <c r="U61" s="15"/>
      <c r="V61" s="15"/>
      <c r="W61" s="15"/>
      <c r="X61" s="15"/>
    </row>
    <row r="62" spans="1:24" ht="15.75">
      <c r="A62" s="23"/>
      <c r="B62" s="6"/>
      <c r="C62" s="4" t="s">
        <v>23</v>
      </c>
      <c r="D62" s="4" t="s">
        <v>167</v>
      </c>
      <c r="E62" s="4"/>
      <c r="F62" s="25"/>
      <c r="G62" s="46">
        <v>1</v>
      </c>
      <c r="H62" s="46"/>
      <c r="I62" s="46"/>
      <c r="J62" s="40"/>
      <c r="K62" s="245"/>
      <c r="L62" s="91"/>
      <c r="M62" s="248"/>
      <c r="N62" s="15"/>
      <c r="O62" s="145"/>
      <c r="P62" s="15"/>
      <c r="Q62" s="151"/>
      <c r="R62" s="15"/>
      <c r="S62" s="15"/>
      <c r="T62" s="15"/>
      <c r="U62" s="15"/>
      <c r="V62" s="15"/>
      <c r="W62" s="15"/>
      <c r="X62" s="15"/>
    </row>
    <row r="63" spans="1:24" ht="15.75">
      <c r="A63" s="23"/>
      <c r="B63" s="6"/>
      <c r="C63" s="4" t="s">
        <v>37</v>
      </c>
      <c r="D63" s="4" t="s">
        <v>62</v>
      </c>
      <c r="E63" s="4"/>
      <c r="F63" s="25"/>
      <c r="G63" s="39">
        <v>1</v>
      </c>
      <c r="H63" s="39"/>
      <c r="I63" s="125"/>
      <c r="J63" s="40"/>
      <c r="K63" s="245"/>
      <c r="L63" s="91"/>
      <c r="M63" s="248"/>
      <c r="N63" s="15"/>
      <c r="O63" s="145"/>
      <c r="P63" s="15"/>
      <c r="Q63" s="151"/>
      <c r="R63" s="15"/>
      <c r="S63" s="15"/>
      <c r="T63" s="15"/>
      <c r="U63" s="15"/>
      <c r="V63" s="15"/>
      <c r="W63" s="15"/>
      <c r="X63" s="15"/>
    </row>
    <row r="64" spans="1:24">
      <c r="A64" s="23"/>
      <c r="B64" s="6"/>
      <c r="C64" s="4" t="s">
        <v>59</v>
      </c>
      <c r="D64" s="4" t="s">
        <v>133</v>
      </c>
      <c r="E64" s="4"/>
      <c r="F64" s="25"/>
      <c r="G64" s="46">
        <v>1</v>
      </c>
      <c r="H64" s="46"/>
      <c r="I64" s="46"/>
      <c r="J64" s="46"/>
      <c r="K64" s="245"/>
      <c r="L64" s="91"/>
      <c r="M64" s="248"/>
      <c r="N64" s="15"/>
      <c r="O64" s="145"/>
      <c r="P64" s="15"/>
      <c r="Q64" s="151"/>
      <c r="R64" s="15"/>
      <c r="S64" s="15"/>
      <c r="T64" s="15"/>
      <c r="U64" s="15"/>
      <c r="V64" s="15"/>
      <c r="W64" s="15"/>
      <c r="X64" s="15"/>
    </row>
    <row r="65" spans="1:24">
      <c r="A65" s="23"/>
      <c r="B65" s="6"/>
      <c r="C65" s="4"/>
      <c r="D65" s="4"/>
      <c r="E65" s="4"/>
      <c r="F65" s="5"/>
      <c r="G65" s="46"/>
      <c r="H65" s="46"/>
      <c r="I65" s="46"/>
      <c r="J65" s="46"/>
      <c r="K65" s="245"/>
      <c r="L65" s="91"/>
      <c r="M65" s="248"/>
      <c r="N65" s="15"/>
      <c r="O65" s="145"/>
      <c r="P65" s="15"/>
      <c r="Q65" s="151"/>
      <c r="R65" s="15"/>
      <c r="S65" s="15"/>
      <c r="T65" s="15"/>
      <c r="U65" s="15"/>
      <c r="V65" s="15"/>
      <c r="W65" s="15"/>
      <c r="X65" s="15"/>
    </row>
    <row r="66" spans="1:24">
      <c r="A66" s="23"/>
      <c r="B66" s="6" t="s">
        <v>63</v>
      </c>
      <c r="C66" s="274" t="s">
        <v>78</v>
      </c>
      <c r="D66" s="274"/>
      <c r="E66" s="274"/>
      <c r="F66" s="275"/>
      <c r="G66" s="58"/>
      <c r="H66" s="58"/>
      <c r="I66" s="58"/>
      <c r="J66" s="58"/>
      <c r="K66" s="245"/>
      <c r="L66" s="91"/>
      <c r="M66" s="248"/>
      <c r="N66" s="15"/>
      <c r="O66" s="145"/>
      <c r="P66" s="15"/>
      <c r="Q66" s="151"/>
      <c r="R66" s="15"/>
      <c r="S66" s="15"/>
      <c r="T66" s="15"/>
      <c r="U66" s="15"/>
      <c r="V66" s="15"/>
      <c r="W66" s="15"/>
      <c r="X66" s="15"/>
    </row>
    <row r="67" spans="1:24" ht="15.75">
      <c r="A67" s="23"/>
      <c r="B67" s="6"/>
      <c r="C67" s="4" t="s">
        <v>21</v>
      </c>
      <c r="D67" s="4" t="s">
        <v>70</v>
      </c>
      <c r="E67" s="4"/>
      <c r="F67" s="25"/>
      <c r="G67" s="39">
        <v>1</v>
      </c>
      <c r="H67" s="39"/>
      <c r="I67" s="125"/>
      <c r="J67" s="40"/>
      <c r="K67" s="245"/>
      <c r="L67" s="91"/>
      <c r="M67" s="248"/>
      <c r="N67" s="15"/>
      <c r="O67" s="145"/>
      <c r="P67" s="15"/>
      <c r="Q67" s="151"/>
      <c r="R67" s="15"/>
      <c r="S67" s="15"/>
      <c r="T67" s="15"/>
      <c r="U67" s="15"/>
      <c r="V67" s="15"/>
      <c r="W67" s="15"/>
      <c r="X67" s="15"/>
    </row>
    <row r="68" spans="1:24" ht="18" customHeight="1">
      <c r="A68" s="23"/>
      <c r="B68" s="6"/>
      <c r="C68" s="75" t="s">
        <v>76</v>
      </c>
      <c r="D68" s="265" t="s">
        <v>125</v>
      </c>
      <c r="E68" s="265"/>
      <c r="F68" s="266"/>
      <c r="G68" s="39">
        <v>1</v>
      </c>
      <c r="H68" s="39"/>
      <c r="I68" s="46"/>
      <c r="J68" s="40"/>
      <c r="K68" s="245"/>
      <c r="L68" s="91"/>
      <c r="M68" s="248"/>
      <c r="N68" s="15"/>
      <c r="O68" s="145"/>
      <c r="P68" s="15"/>
      <c r="Q68" s="151"/>
      <c r="R68" s="15"/>
      <c r="S68" s="15"/>
      <c r="T68" s="15"/>
      <c r="U68" s="15"/>
      <c r="V68" s="15"/>
      <c r="W68" s="15"/>
      <c r="X68" s="15"/>
    </row>
    <row r="69" spans="1:24" ht="15.75">
      <c r="A69" s="23"/>
      <c r="B69" s="6"/>
      <c r="C69" s="4" t="s">
        <v>23</v>
      </c>
      <c r="D69" s="4" t="s">
        <v>117</v>
      </c>
      <c r="E69" s="4"/>
      <c r="F69" s="25"/>
      <c r="G69" s="39">
        <v>1</v>
      </c>
      <c r="H69" s="39"/>
      <c r="I69" s="125"/>
      <c r="J69" s="40"/>
      <c r="K69" s="245"/>
      <c r="L69" s="91"/>
      <c r="M69" s="248"/>
      <c r="N69" s="15"/>
      <c r="O69" s="145"/>
      <c r="P69" s="15"/>
      <c r="Q69" s="151"/>
      <c r="R69" s="15"/>
      <c r="S69" s="15"/>
      <c r="T69" s="15"/>
      <c r="U69" s="15"/>
      <c r="V69" s="15"/>
      <c r="W69" s="15"/>
      <c r="X69" s="15"/>
    </row>
    <row r="70" spans="1:24" ht="15.75">
      <c r="A70" s="23"/>
      <c r="B70" s="6"/>
      <c r="C70" s="4" t="s">
        <v>37</v>
      </c>
      <c r="D70" s="4" t="s">
        <v>71</v>
      </c>
      <c r="E70" s="4"/>
      <c r="F70" s="25"/>
      <c r="G70" s="39">
        <v>1</v>
      </c>
      <c r="H70" s="39"/>
      <c r="I70" s="125"/>
      <c r="J70" s="40"/>
      <c r="K70" s="245"/>
      <c r="L70" s="91"/>
      <c r="M70" s="248"/>
      <c r="N70" s="15"/>
      <c r="O70" s="145"/>
      <c r="P70" s="15"/>
      <c r="Q70" s="151"/>
      <c r="R70" s="15"/>
      <c r="S70" s="15"/>
      <c r="T70" s="15"/>
      <c r="U70" s="15"/>
      <c r="V70" s="15"/>
      <c r="W70" s="15"/>
      <c r="X70" s="15"/>
    </row>
    <row r="71" spans="1:24" ht="18.75" customHeight="1">
      <c r="A71" s="23"/>
      <c r="B71" s="6"/>
      <c r="C71" s="75" t="s">
        <v>59</v>
      </c>
      <c r="D71" s="265" t="s">
        <v>72</v>
      </c>
      <c r="E71" s="265"/>
      <c r="F71" s="266"/>
      <c r="G71" s="39">
        <v>1</v>
      </c>
      <c r="H71" s="39"/>
      <c r="I71" s="46"/>
      <c r="J71" s="40"/>
      <c r="K71" s="245"/>
      <c r="L71" s="91"/>
      <c r="M71" s="248"/>
      <c r="N71" s="15"/>
      <c r="O71" s="145"/>
      <c r="P71" s="15"/>
      <c r="Q71" s="151"/>
      <c r="R71" s="15"/>
      <c r="S71" s="15"/>
      <c r="T71" s="15"/>
      <c r="U71" s="15"/>
      <c r="V71" s="15"/>
      <c r="W71" s="15"/>
      <c r="X71" s="15"/>
    </row>
    <row r="72" spans="1:24" ht="15.75">
      <c r="A72" s="23"/>
      <c r="B72" s="6"/>
      <c r="C72" s="4" t="s">
        <v>64</v>
      </c>
      <c r="D72" s="4" t="s">
        <v>79</v>
      </c>
      <c r="E72" s="4"/>
      <c r="F72" s="25"/>
      <c r="G72" s="39">
        <v>1</v>
      </c>
      <c r="H72" s="39"/>
      <c r="I72" s="125"/>
      <c r="J72" s="40"/>
      <c r="K72" s="245"/>
      <c r="L72" s="91"/>
      <c r="M72" s="248"/>
      <c r="N72" s="15"/>
      <c r="O72" s="145"/>
      <c r="P72" s="15"/>
      <c r="Q72" s="151"/>
      <c r="R72" s="15"/>
      <c r="S72" s="15"/>
      <c r="T72" s="15"/>
      <c r="U72" s="15"/>
      <c r="V72" s="15"/>
      <c r="W72" s="15"/>
      <c r="X72" s="15"/>
    </row>
    <row r="73" spans="1:24">
      <c r="A73" s="23"/>
      <c r="B73" s="6"/>
      <c r="C73" s="4" t="s">
        <v>65</v>
      </c>
      <c r="D73" s="4" t="s">
        <v>126</v>
      </c>
      <c r="E73" s="4"/>
      <c r="F73" s="25"/>
      <c r="G73" s="39">
        <v>1</v>
      </c>
      <c r="H73" s="39"/>
      <c r="I73" s="125"/>
      <c r="J73" s="46"/>
      <c r="K73" s="245"/>
      <c r="L73" s="91"/>
      <c r="M73" s="248"/>
      <c r="N73" s="15"/>
      <c r="O73" s="145"/>
      <c r="P73" s="15"/>
      <c r="Q73" s="151"/>
      <c r="R73" s="15"/>
      <c r="S73" s="15"/>
      <c r="T73" s="15"/>
      <c r="U73" s="15"/>
      <c r="V73" s="15"/>
      <c r="W73" s="15"/>
      <c r="X73" s="15"/>
    </row>
    <row r="74" spans="1:24" ht="15.75">
      <c r="A74" s="23"/>
      <c r="B74" s="6"/>
      <c r="C74" s="4" t="s">
        <v>66</v>
      </c>
      <c r="D74" s="4" t="s">
        <v>118</v>
      </c>
      <c r="E74" s="4"/>
      <c r="F74" s="25"/>
      <c r="G74" s="39">
        <v>1</v>
      </c>
      <c r="H74" s="39"/>
      <c r="I74" s="125"/>
      <c r="J74" s="40"/>
      <c r="K74" s="245"/>
      <c r="L74" s="91"/>
      <c r="M74" s="248"/>
      <c r="N74" s="15"/>
      <c r="O74" s="145"/>
      <c r="P74" s="15"/>
      <c r="Q74" s="151"/>
      <c r="R74" s="15"/>
      <c r="S74" s="15"/>
      <c r="T74" s="15"/>
      <c r="U74" s="15"/>
      <c r="V74" s="15"/>
      <c r="W74" s="15"/>
      <c r="X74" s="15"/>
    </row>
    <row r="75" spans="1:24" ht="15.75">
      <c r="A75" s="23"/>
      <c r="B75" s="6"/>
      <c r="C75" s="4" t="s">
        <v>67</v>
      </c>
      <c r="D75" s="4" t="s">
        <v>73</v>
      </c>
      <c r="E75" s="4"/>
      <c r="F75" s="25"/>
      <c r="G75" s="39">
        <v>1</v>
      </c>
      <c r="H75" s="39"/>
      <c r="I75" s="46"/>
      <c r="J75" s="40"/>
      <c r="K75" s="245"/>
      <c r="L75" s="91"/>
      <c r="M75" s="248"/>
      <c r="N75" s="15"/>
      <c r="O75" s="145"/>
      <c r="P75" s="15"/>
      <c r="Q75" s="151"/>
      <c r="R75" s="15"/>
      <c r="S75" s="15"/>
      <c r="T75" s="15"/>
      <c r="U75" s="15"/>
      <c r="V75" s="15"/>
      <c r="W75" s="15"/>
      <c r="X75" s="15"/>
    </row>
    <row r="76" spans="1:24">
      <c r="A76" s="23"/>
      <c r="B76" s="6"/>
      <c r="C76" s="4" t="s">
        <v>68</v>
      </c>
      <c r="D76" s="4" t="s">
        <v>74</v>
      </c>
      <c r="E76" s="4"/>
      <c r="F76" s="25"/>
      <c r="G76" s="39">
        <v>1</v>
      </c>
      <c r="H76" s="39"/>
      <c r="I76" s="46"/>
      <c r="J76" s="46"/>
      <c r="K76" s="245"/>
      <c r="L76" s="91"/>
      <c r="M76" s="248"/>
      <c r="N76" s="15"/>
      <c r="O76" s="145"/>
      <c r="P76" s="15"/>
      <c r="Q76" s="151"/>
      <c r="R76" s="15"/>
      <c r="S76" s="15"/>
      <c r="T76" s="15"/>
      <c r="U76" s="15"/>
      <c r="V76" s="15"/>
      <c r="W76" s="15"/>
      <c r="X76" s="15"/>
    </row>
    <row r="77" spans="1:24">
      <c r="A77" s="23"/>
      <c r="B77" s="6"/>
      <c r="C77" s="4" t="s">
        <v>69</v>
      </c>
      <c r="D77" s="30" t="s">
        <v>75</v>
      </c>
      <c r="E77" s="4"/>
      <c r="F77" s="25"/>
      <c r="G77" s="46">
        <v>1</v>
      </c>
      <c r="H77" s="46"/>
      <c r="I77" s="46"/>
      <c r="J77" s="46"/>
      <c r="K77" s="246"/>
      <c r="L77" s="96"/>
      <c r="M77" s="253"/>
      <c r="N77" s="15"/>
      <c r="O77" s="145"/>
      <c r="P77" s="15"/>
      <c r="Q77" s="151"/>
      <c r="R77" s="15"/>
      <c r="S77" s="15"/>
      <c r="T77" s="15"/>
      <c r="U77" s="15"/>
      <c r="V77" s="15"/>
      <c r="W77" s="15"/>
      <c r="X77" s="15"/>
    </row>
    <row r="78" spans="1:24" ht="23.25" customHeight="1">
      <c r="A78" s="278" t="s">
        <v>168</v>
      </c>
      <c r="B78" s="279"/>
      <c r="C78" s="279"/>
      <c r="D78" s="279"/>
      <c r="E78" s="279"/>
      <c r="F78" s="279"/>
      <c r="G78" s="279"/>
      <c r="H78" s="279"/>
      <c r="I78" s="279"/>
      <c r="J78" s="279"/>
      <c r="K78" s="279"/>
      <c r="L78" s="279"/>
      <c r="M78" s="109"/>
      <c r="N78" s="15"/>
      <c r="O78" s="145">
        <f>O7+O12+O20+O24+O32</f>
        <v>42.696428571428569</v>
      </c>
      <c r="P78" s="132">
        <f>P7+P12+P20+P24+P32</f>
        <v>60</v>
      </c>
      <c r="Q78" s="151"/>
      <c r="R78" s="15"/>
      <c r="S78" s="15"/>
      <c r="T78" s="218"/>
      <c r="U78" s="219"/>
      <c r="V78" s="15"/>
      <c r="W78" s="15"/>
      <c r="X78" s="15"/>
    </row>
    <row r="79" spans="1:24" ht="24" customHeight="1" thickBot="1">
      <c r="A79" s="280"/>
      <c r="B79" s="281"/>
      <c r="C79" s="281"/>
      <c r="D79" s="281"/>
      <c r="E79" s="281"/>
      <c r="F79" s="281"/>
      <c r="G79" s="281"/>
      <c r="H79" s="281"/>
      <c r="I79" s="281"/>
      <c r="J79" s="281"/>
      <c r="K79" s="281"/>
      <c r="L79" s="282"/>
      <c r="M79" s="107"/>
      <c r="N79" s="15"/>
      <c r="O79" s="145"/>
      <c r="P79" s="15"/>
      <c r="Q79" s="151"/>
      <c r="R79" s="15"/>
      <c r="S79" s="15"/>
      <c r="T79" s="15"/>
      <c r="U79" s="15"/>
      <c r="V79" s="15"/>
      <c r="W79" s="15"/>
      <c r="X79" s="15"/>
    </row>
    <row r="80" spans="1:24" ht="27.75" customHeight="1" thickBot="1">
      <c r="A80" s="241" t="s">
        <v>236</v>
      </c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2"/>
      <c r="N80" s="15"/>
      <c r="O80" s="145"/>
      <c r="P80" s="15"/>
      <c r="Q80" s="151"/>
      <c r="R80" s="15"/>
      <c r="S80" s="15"/>
      <c r="T80" s="15"/>
      <c r="U80" s="15"/>
      <c r="V80" s="15"/>
      <c r="W80" s="15"/>
      <c r="X80" s="15"/>
    </row>
    <row r="81" spans="1:24" ht="23.25" customHeight="1">
      <c r="A81" s="119">
        <v>1</v>
      </c>
      <c r="B81" s="250" t="s">
        <v>154</v>
      </c>
      <c r="C81" s="251"/>
      <c r="D81" s="251"/>
      <c r="E81" s="251"/>
      <c r="F81" s="252"/>
      <c r="G81" s="34"/>
      <c r="H81" s="34"/>
      <c r="I81" s="34"/>
      <c r="J81" s="34"/>
      <c r="K81" s="244" t="s">
        <v>142</v>
      </c>
      <c r="L81" s="88"/>
      <c r="M81" s="264"/>
      <c r="N81" s="15">
        <v>5</v>
      </c>
      <c r="O81" s="145">
        <v>0</v>
      </c>
      <c r="P81" s="15">
        <f>4/4*5</f>
        <v>5</v>
      </c>
      <c r="Q81" s="151"/>
      <c r="R81" s="15"/>
      <c r="S81" s="15"/>
      <c r="T81" s="15"/>
      <c r="U81" s="15"/>
      <c r="V81" s="15"/>
      <c r="W81" s="15"/>
      <c r="X81" s="15"/>
    </row>
    <row r="82" spans="1:24" ht="17.25" customHeight="1">
      <c r="A82" s="27"/>
      <c r="B82" s="102" t="s">
        <v>21</v>
      </c>
      <c r="C82" s="254" t="s">
        <v>95</v>
      </c>
      <c r="D82" s="254"/>
      <c r="E82" s="254"/>
      <c r="F82" s="255"/>
      <c r="G82" s="121">
        <v>2</v>
      </c>
      <c r="H82" s="121"/>
      <c r="I82" s="121"/>
      <c r="J82" s="59"/>
      <c r="K82" s="245"/>
      <c r="L82" s="84" t="s">
        <v>2</v>
      </c>
      <c r="M82" s="259"/>
      <c r="N82" s="15"/>
      <c r="O82" s="145"/>
      <c r="P82" s="15"/>
      <c r="Q82" s="151"/>
      <c r="R82" s="15"/>
      <c r="S82" s="15"/>
      <c r="T82" s="15"/>
      <c r="U82" s="15"/>
      <c r="V82" s="15"/>
      <c r="W82" s="15"/>
      <c r="X82" s="15"/>
    </row>
    <row r="83" spans="1:24" s="18" customFormat="1" ht="27.75" customHeight="1">
      <c r="A83" s="23"/>
      <c r="B83" s="102" t="s">
        <v>22</v>
      </c>
      <c r="C83" s="254" t="s">
        <v>96</v>
      </c>
      <c r="D83" s="254"/>
      <c r="E83" s="254"/>
      <c r="F83" s="255"/>
      <c r="G83" s="113">
        <v>1</v>
      </c>
      <c r="H83" s="113"/>
      <c r="I83" s="113"/>
      <c r="J83" s="40"/>
      <c r="K83" s="245"/>
      <c r="L83" s="80" t="s">
        <v>12</v>
      </c>
      <c r="M83" s="259"/>
      <c r="N83" s="15"/>
      <c r="O83" s="145"/>
      <c r="P83" s="15"/>
      <c r="Q83" s="151"/>
      <c r="R83" s="15"/>
      <c r="S83" s="15"/>
      <c r="T83" s="15"/>
      <c r="U83" s="15"/>
      <c r="V83" s="15"/>
      <c r="W83" s="15"/>
      <c r="X83" s="15"/>
    </row>
    <row r="84" spans="1:24" s="18" customFormat="1" ht="19.5" customHeight="1">
      <c r="A84" s="23"/>
      <c r="B84" s="12" t="s">
        <v>23</v>
      </c>
      <c r="C84" s="254" t="s">
        <v>81</v>
      </c>
      <c r="D84" s="254"/>
      <c r="E84" s="254"/>
      <c r="F84" s="255"/>
      <c r="G84" s="113">
        <v>1</v>
      </c>
      <c r="H84" s="113"/>
      <c r="I84" s="113"/>
      <c r="J84" s="40"/>
      <c r="K84" s="246"/>
      <c r="L84" s="80" t="s">
        <v>13</v>
      </c>
      <c r="M84" s="260"/>
      <c r="N84" s="15"/>
      <c r="O84" s="145"/>
      <c r="P84" s="15"/>
      <c r="Q84" s="151"/>
      <c r="R84" s="15"/>
      <c r="S84" s="15"/>
      <c r="T84" s="15"/>
      <c r="U84" s="15"/>
      <c r="V84" s="15"/>
      <c r="W84" s="15"/>
      <c r="X84" s="15"/>
    </row>
    <row r="85" spans="1:24" s="18" customFormat="1" ht="15.75" thickBot="1">
      <c r="A85" s="29"/>
      <c r="B85" s="8"/>
      <c r="C85" s="9"/>
      <c r="D85" s="13"/>
      <c r="E85" s="9"/>
      <c r="F85" s="72"/>
      <c r="G85" s="53"/>
      <c r="H85" s="53"/>
      <c r="I85" s="53"/>
      <c r="J85" s="53"/>
      <c r="K85" s="60"/>
      <c r="L85" s="94"/>
      <c r="M85" s="55"/>
      <c r="N85" s="15"/>
      <c r="O85" s="145"/>
      <c r="P85" s="15"/>
      <c r="Q85" s="151"/>
      <c r="R85" s="15"/>
      <c r="S85" s="15"/>
      <c r="T85" s="15"/>
      <c r="U85" s="15"/>
      <c r="V85" s="15"/>
      <c r="W85" s="15"/>
      <c r="X85" s="15"/>
    </row>
    <row r="86" spans="1:24" s="18" customFormat="1" ht="21.75" customHeight="1">
      <c r="A86" s="120">
        <v>2</v>
      </c>
      <c r="B86" s="166" t="s">
        <v>155</v>
      </c>
      <c r="C86" s="122"/>
      <c r="D86" s="122"/>
      <c r="E86" s="122"/>
      <c r="F86" s="103"/>
      <c r="G86" s="56"/>
      <c r="H86" s="56"/>
      <c r="I86" s="56"/>
      <c r="J86" s="56"/>
      <c r="K86" s="244" t="s">
        <v>143</v>
      </c>
      <c r="L86" s="83"/>
      <c r="M86" s="264"/>
      <c r="N86" s="15">
        <v>5</v>
      </c>
      <c r="O86" s="145">
        <f>4/6*5</f>
        <v>3.333333333333333</v>
      </c>
      <c r="P86" s="15">
        <f>6/6*5</f>
        <v>5</v>
      </c>
      <c r="Q86" s="151"/>
      <c r="R86" s="15"/>
      <c r="S86" s="15"/>
      <c r="T86" s="15"/>
      <c r="U86" s="15"/>
      <c r="V86" s="15"/>
      <c r="W86" s="15"/>
      <c r="X86" s="15"/>
    </row>
    <row r="87" spans="1:24" s="18" customFormat="1" ht="15.75" customHeight="1">
      <c r="A87" s="23"/>
      <c r="B87" s="6" t="s">
        <v>21</v>
      </c>
      <c r="C87" s="274" t="s">
        <v>93</v>
      </c>
      <c r="D87" s="274"/>
      <c r="E87" s="274"/>
      <c r="F87" s="275"/>
      <c r="G87" s="113">
        <v>2</v>
      </c>
      <c r="H87" s="113"/>
      <c r="I87" s="113"/>
      <c r="J87" s="40"/>
      <c r="K87" s="245"/>
      <c r="L87" s="84" t="s">
        <v>2</v>
      </c>
      <c r="M87" s="259"/>
      <c r="N87" s="15"/>
      <c r="O87" s="145"/>
      <c r="P87" s="15"/>
      <c r="Q87" s="151"/>
      <c r="R87" s="15"/>
      <c r="S87" s="15"/>
      <c r="T87" s="15"/>
      <c r="U87" s="15"/>
      <c r="V87" s="15"/>
      <c r="W87" s="15"/>
      <c r="X87" s="15"/>
    </row>
    <row r="88" spans="1:24" s="18" customFormat="1" ht="15.75">
      <c r="A88" s="23"/>
      <c r="B88" s="6" t="s">
        <v>22</v>
      </c>
      <c r="C88" s="274" t="s">
        <v>94</v>
      </c>
      <c r="D88" s="274"/>
      <c r="E88" s="274"/>
      <c r="F88" s="275"/>
      <c r="G88" s="136">
        <v>1</v>
      </c>
      <c r="H88" s="136"/>
      <c r="I88" s="128"/>
      <c r="J88" s="40"/>
      <c r="K88" s="245"/>
      <c r="L88" s="80" t="s">
        <v>5</v>
      </c>
      <c r="M88" s="259"/>
      <c r="N88" s="15"/>
      <c r="O88" s="145"/>
      <c r="P88" s="15"/>
      <c r="Q88" s="151"/>
      <c r="R88" s="15"/>
      <c r="S88" s="15"/>
      <c r="T88" s="15"/>
      <c r="U88" s="15"/>
      <c r="V88" s="15"/>
      <c r="W88" s="15"/>
      <c r="X88" s="15"/>
    </row>
    <row r="89" spans="1:24" s="18" customFormat="1" ht="18" customHeight="1">
      <c r="A89" s="23"/>
      <c r="B89" s="6" t="s">
        <v>23</v>
      </c>
      <c r="C89" s="265" t="s">
        <v>84</v>
      </c>
      <c r="D89" s="265"/>
      <c r="E89" s="265"/>
      <c r="F89" s="266"/>
      <c r="G89" s="136">
        <v>1</v>
      </c>
      <c r="H89" s="136"/>
      <c r="I89" s="128"/>
      <c r="J89" s="40"/>
      <c r="K89" s="245"/>
      <c r="L89" s="80" t="s">
        <v>14</v>
      </c>
      <c r="M89" s="259"/>
      <c r="N89" s="15"/>
      <c r="O89" s="145"/>
      <c r="P89" s="15"/>
      <c r="Q89" s="151"/>
      <c r="R89" s="15"/>
      <c r="S89" s="15"/>
      <c r="T89" s="15"/>
      <c r="U89" s="15"/>
      <c r="V89" s="15"/>
      <c r="W89" s="15"/>
      <c r="X89" s="15"/>
    </row>
    <row r="90" spans="1:24" s="18" customFormat="1" ht="45" customHeight="1">
      <c r="A90" s="23"/>
      <c r="B90" s="70" t="s">
        <v>37</v>
      </c>
      <c r="C90" s="254" t="s">
        <v>82</v>
      </c>
      <c r="D90" s="254"/>
      <c r="E90" s="254"/>
      <c r="F90" s="255"/>
      <c r="G90" s="136">
        <v>1</v>
      </c>
      <c r="H90" s="136"/>
      <c r="I90" s="128"/>
      <c r="J90" s="40"/>
      <c r="K90" s="245"/>
      <c r="L90" s="80"/>
      <c r="M90" s="259"/>
      <c r="N90" s="15"/>
      <c r="O90" s="145"/>
      <c r="P90" s="15"/>
      <c r="Q90" s="151"/>
      <c r="R90" s="15"/>
      <c r="S90" s="15"/>
      <c r="T90" s="15"/>
      <c r="U90" s="15"/>
      <c r="V90" s="15"/>
      <c r="W90" s="15"/>
      <c r="X90" s="15"/>
    </row>
    <row r="91" spans="1:24" s="18" customFormat="1" ht="36" customHeight="1">
      <c r="A91" s="23"/>
      <c r="B91" s="70" t="s">
        <v>59</v>
      </c>
      <c r="C91" s="254" t="s">
        <v>83</v>
      </c>
      <c r="D91" s="254"/>
      <c r="E91" s="254"/>
      <c r="F91" s="255"/>
      <c r="G91" s="136">
        <v>1</v>
      </c>
      <c r="H91" s="136"/>
      <c r="I91" s="128"/>
      <c r="J91" s="40"/>
      <c r="K91" s="246"/>
      <c r="L91" s="92"/>
      <c r="M91" s="260"/>
      <c r="N91" s="15"/>
      <c r="O91" s="145"/>
      <c r="P91" s="15"/>
      <c r="Q91" s="151"/>
      <c r="R91" s="15"/>
      <c r="S91" s="15"/>
      <c r="T91" s="15"/>
      <c r="U91" s="15"/>
      <c r="V91" s="15"/>
      <c r="W91" s="15"/>
      <c r="X91" s="15"/>
    </row>
    <row r="92" spans="1:24" s="18" customFormat="1" ht="15.75" thickBot="1">
      <c r="A92" s="172"/>
      <c r="B92" s="8"/>
      <c r="C92" s="9"/>
      <c r="D92" s="9"/>
      <c r="E92" s="9"/>
      <c r="F92" s="10"/>
      <c r="G92" s="137"/>
      <c r="H92" s="137"/>
      <c r="I92" s="53"/>
      <c r="J92" s="53"/>
      <c r="K92" s="60"/>
      <c r="L92" s="94"/>
      <c r="M92" s="168"/>
      <c r="N92" s="15"/>
      <c r="O92" s="145"/>
      <c r="P92" s="15"/>
      <c r="Q92" s="151"/>
      <c r="R92" s="15"/>
      <c r="S92" s="15"/>
      <c r="T92" s="15"/>
      <c r="U92" s="15"/>
      <c r="V92" s="15"/>
      <c r="W92" s="15"/>
      <c r="X92" s="15"/>
    </row>
    <row r="93" spans="1:24" s="18" customFormat="1" ht="24.75" customHeight="1">
      <c r="A93" s="120">
        <v>3</v>
      </c>
      <c r="B93" s="250" t="s">
        <v>156</v>
      </c>
      <c r="C93" s="251"/>
      <c r="D93" s="251"/>
      <c r="E93" s="251"/>
      <c r="F93" s="252"/>
      <c r="G93" s="44"/>
      <c r="H93" s="44"/>
      <c r="I93" s="56"/>
      <c r="J93" s="56"/>
      <c r="K93" s="244" t="s">
        <v>144</v>
      </c>
      <c r="L93" s="83"/>
      <c r="M93" s="264"/>
      <c r="N93" s="15">
        <v>5</v>
      </c>
      <c r="O93" s="145">
        <f>6/10*5</f>
        <v>3</v>
      </c>
      <c r="P93" s="15">
        <f>10/10*5</f>
        <v>5</v>
      </c>
      <c r="Q93" s="151"/>
      <c r="R93" s="15"/>
      <c r="S93" s="15"/>
      <c r="T93" s="15"/>
      <c r="U93" s="15"/>
      <c r="V93" s="15"/>
      <c r="W93" s="15"/>
      <c r="X93" s="15"/>
    </row>
    <row r="94" spans="1:24" s="18" customFormat="1" ht="15" customHeight="1">
      <c r="A94" s="108"/>
      <c r="B94" s="104" t="s">
        <v>21</v>
      </c>
      <c r="C94" s="274" t="s">
        <v>97</v>
      </c>
      <c r="D94" s="274"/>
      <c r="E94" s="274"/>
      <c r="F94" s="275"/>
      <c r="G94" s="138">
        <v>2</v>
      </c>
      <c r="H94" s="138"/>
      <c r="I94" s="112"/>
      <c r="J94" s="56"/>
      <c r="K94" s="245"/>
      <c r="L94" s="84"/>
      <c r="M94" s="259"/>
      <c r="N94" s="15"/>
      <c r="O94" s="145"/>
      <c r="P94" s="15"/>
      <c r="Q94" s="151"/>
      <c r="R94" s="15"/>
      <c r="S94" s="15"/>
      <c r="T94" s="15"/>
      <c r="U94" s="15"/>
      <c r="V94" s="15"/>
      <c r="W94" s="15"/>
      <c r="X94" s="15"/>
    </row>
    <row r="95" spans="1:24" s="18" customFormat="1" ht="20.25" customHeight="1">
      <c r="A95" s="23"/>
      <c r="B95" s="6" t="s">
        <v>22</v>
      </c>
      <c r="C95" s="265" t="s">
        <v>85</v>
      </c>
      <c r="D95" s="265"/>
      <c r="E95" s="265"/>
      <c r="F95" s="265"/>
      <c r="G95" s="139">
        <v>1</v>
      </c>
      <c r="H95" s="139"/>
      <c r="I95" s="129"/>
      <c r="J95" s="46"/>
      <c r="K95" s="245"/>
      <c r="L95" s="84" t="s">
        <v>2</v>
      </c>
      <c r="M95" s="259"/>
      <c r="N95" s="15"/>
      <c r="O95" s="145"/>
      <c r="P95" s="15"/>
      <c r="Q95" s="151"/>
      <c r="R95" s="15"/>
      <c r="S95" s="15"/>
      <c r="T95" s="15"/>
      <c r="U95" s="15"/>
      <c r="V95" s="15"/>
      <c r="W95" s="15"/>
      <c r="X95" s="15"/>
    </row>
    <row r="96" spans="1:24" s="18" customFormat="1" ht="27.75" customHeight="1">
      <c r="A96" s="23"/>
      <c r="B96" s="70" t="s">
        <v>23</v>
      </c>
      <c r="C96" s="283" t="s">
        <v>86</v>
      </c>
      <c r="D96" s="283"/>
      <c r="E96" s="283"/>
      <c r="F96" s="284"/>
      <c r="G96" s="136">
        <v>1</v>
      </c>
      <c r="H96" s="136"/>
      <c r="I96" s="113"/>
      <c r="J96" s="46"/>
      <c r="K96" s="245"/>
      <c r="L96" s="80" t="s">
        <v>15</v>
      </c>
      <c r="M96" s="259"/>
      <c r="N96" s="15"/>
      <c r="O96" s="145"/>
      <c r="P96" s="15"/>
      <c r="Q96" s="151"/>
      <c r="R96" s="15"/>
      <c r="S96" s="15"/>
      <c r="T96" s="15"/>
      <c r="U96" s="15"/>
      <c r="V96" s="15"/>
      <c r="W96" s="15"/>
      <c r="X96" s="15"/>
    </row>
    <row r="97" spans="1:24" s="18" customFormat="1" ht="27.75" customHeight="1">
      <c r="A97" s="23"/>
      <c r="B97" s="70" t="s">
        <v>37</v>
      </c>
      <c r="C97" s="283" t="s">
        <v>87</v>
      </c>
      <c r="D97" s="283"/>
      <c r="E97" s="283"/>
      <c r="F97" s="284"/>
      <c r="G97" s="136">
        <v>1</v>
      </c>
      <c r="H97" s="136"/>
      <c r="I97" s="128"/>
      <c r="J97" s="40"/>
      <c r="K97" s="245"/>
      <c r="L97" s="91" t="s">
        <v>4</v>
      </c>
      <c r="M97" s="259"/>
      <c r="N97" s="15"/>
      <c r="O97" s="145"/>
      <c r="P97" s="15"/>
      <c r="Q97" s="151"/>
      <c r="R97" s="15"/>
      <c r="S97" s="15"/>
      <c r="T97" s="15"/>
      <c r="U97" s="15"/>
      <c r="V97" s="15"/>
      <c r="W97" s="15"/>
      <c r="X97" s="15"/>
    </row>
    <row r="98" spans="1:24" s="18" customFormat="1" ht="15.75" customHeight="1">
      <c r="A98" s="23"/>
      <c r="B98" s="70" t="s">
        <v>59</v>
      </c>
      <c r="C98" s="283" t="s">
        <v>88</v>
      </c>
      <c r="D98" s="283"/>
      <c r="E98" s="283"/>
      <c r="F98" s="284"/>
      <c r="G98" s="136">
        <v>1</v>
      </c>
      <c r="H98" s="136"/>
      <c r="I98" s="128"/>
      <c r="J98" s="40"/>
      <c r="K98" s="245"/>
      <c r="L98" s="91"/>
      <c r="M98" s="259"/>
      <c r="N98" s="15"/>
      <c r="O98" s="145"/>
      <c r="P98" s="15"/>
      <c r="Q98" s="151"/>
      <c r="R98" s="15"/>
      <c r="S98" s="15"/>
      <c r="T98" s="15"/>
      <c r="U98" s="15"/>
      <c r="V98" s="15"/>
      <c r="W98" s="15"/>
      <c r="X98" s="15"/>
    </row>
    <row r="99" spans="1:24" s="18" customFormat="1" ht="16.5" customHeight="1">
      <c r="A99" s="23"/>
      <c r="B99" s="70" t="s">
        <v>64</v>
      </c>
      <c r="C99" s="265" t="s">
        <v>89</v>
      </c>
      <c r="D99" s="265"/>
      <c r="E99" s="265"/>
      <c r="F99" s="266"/>
      <c r="G99" s="136">
        <v>1</v>
      </c>
      <c r="H99" s="136"/>
      <c r="I99" s="128"/>
      <c r="J99" s="46"/>
      <c r="K99" s="245"/>
      <c r="L99" s="91"/>
      <c r="M99" s="259"/>
      <c r="N99" s="15"/>
      <c r="O99" s="145"/>
      <c r="P99" s="15"/>
      <c r="Q99" s="151"/>
      <c r="R99" s="15"/>
      <c r="S99" s="15"/>
      <c r="T99" s="15"/>
      <c r="U99" s="15"/>
      <c r="V99" s="15"/>
      <c r="W99" s="15"/>
      <c r="X99" s="15"/>
    </row>
    <row r="100" spans="1:24" s="18" customFormat="1" ht="20.25" customHeight="1">
      <c r="A100" s="23"/>
      <c r="B100" s="70" t="s">
        <v>65</v>
      </c>
      <c r="C100" s="265" t="s">
        <v>90</v>
      </c>
      <c r="D100" s="265"/>
      <c r="E100" s="265"/>
      <c r="F100" s="266"/>
      <c r="G100" s="136">
        <v>1</v>
      </c>
      <c r="H100" s="136"/>
      <c r="I100" s="128"/>
      <c r="J100" s="46"/>
      <c r="K100" s="245"/>
      <c r="L100" s="91"/>
      <c r="M100" s="259"/>
      <c r="N100" s="15"/>
      <c r="O100" s="145"/>
      <c r="P100" s="15"/>
      <c r="Q100" s="151"/>
      <c r="R100" s="15"/>
      <c r="S100" s="15"/>
      <c r="T100" s="15"/>
      <c r="U100" s="15"/>
      <c r="V100" s="15"/>
      <c r="W100" s="15"/>
      <c r="X100" s="15"/>
    </row>
    <row r="101" spans="1:24" s="18" customFormat="1" ht="45" customHeight="1">
      <c r="A101" s="23"/>
      <c r="B101" s="70" t="s">
        <v>66</v>
      </c>
      <c r="C101" s="265" t="s">
        <v>92</v>
      </c>
      <c r="D101" s="265"/>
      <c r="E101" s="265"/>
      <c r="F101" s="266"/>
      <c r="G101" s="136">
        <v>1</v>
      </c>
      <c r="H101" s="136"/>
      <c r="I101" s="113"/>
      <c r="J101" s="46"/>
      <c r="K101" s="245"/>
      <c r="L101" s="91"/>
      <c r="M101" s="259"/>
      <c r="N101" s="15"/>
      <c r="O101" s="145"/>
      <c r="P101" s="15"/>
      <c r="Q101" s="151"/>
      <c r="R101" s="15"/>
      <c r="S101" s="15"/>
      <c r="T101" s="15"/>
      <c r="U101" s="15"/>
      <c r="V101" s="15"/>
      <c r="W101" s="15"/>
      <c r="X101" s="15"/>
    </row>
    <row r="102" spans="1:24" s="18" customFormat="1" ht="45.75" customHeight="1">
      <c r="A102" s="23"/>
      <c r="B102" s="70" t="s">
        <v>67</v>
      </c>
      <c r="C102" s="265" t="s">
        <v>91</v>
      </c>
      <c r="D102" s="265"/>
      <c r="E102" s="265"/>
      <c r="F102" s="266"/>
      <c r="G102" s="136">
        <v>1</v>
      </c>
      <c r="H102" s="136"/>
      <c r="I102" s="128"/>
      <c r="J102" s="46"/>
      <c r="K102" s="246"/>
      <c r="L102" s="91"/>
      <c r="M102" s="260"/>
      <c r="N102" s="15"/>
      <c r="O102" s="145"/>
      <c r="P102" s="15"/>
      <c r="Q102" s="151"/>
      <c r="R102" s="15"/>
      <c r="S102" s="15"/>
      <c r="T102" s="15"/>
      <c r="U102" s="15"/>
      <c r="V102" s="15"/>
      <c r="W102" s="15"/>
      <c r="X102" s="15"/>
    </row>
    <row r="103" spans="1:24" s="18" customFormat="1" ht="16.5" thickBot="1">
      <c r="A103" s="29"/>
      <c r="B103" s="8"/>
      <c r="C103" s="33"/>
      <c r="D103" s="9"/>
      <c r="E103" s="9"/>
      <c r="F103" s="72"/>
      <c r="G103" s="137"/>
      <c r="H103" s="137"/>
      <c r="I103" s="53"/>
      <c r="J103" s="53"/>
      <c r="K103" s="60"/>
      <c r="L103" s="94"/>
      <c r="M103" s="55"/>
      <c r="N103" s="15"/>
      <c r="O103" s="145"/>
      <c r="P103" s="15"/>
      <c r="Q103" s="151"/>
      <c r="R103" s="15"/>
      <c r="S103" s="15"/>
      <c r="T103" s="15"/>
      <c r="U103" s="15"/>
      <c r="V103" s="15"/>
      <c r="W103" s="15"/>
      <c r="X103" s="15"/>
    </row>
    <row r="104" spans="1:24" s="18" customFormat="1" ht="24.75" customHeight="1">
      <c r="A104" s="119">
        <v>4</v>
      </c>
      <c r="B104" s="250" t="s">
        <v>157</v>
      </c>
      <c r="C104" s="251"/>
      <c r="D104" s="251"/>
      <c r="E104" s="251"/>
      <c r="F104" s="173"/>
      <c r="G104" s="174"/>
      <c r="H104" s="174"/>
      <c r="I104" s="34"/>
      <c r="J104" s="34"/>
      <c r="K104" s="244" t="s">
        <v>145</v>
      </c>
      <c r="L104" s="88"/>
      <c r="M104" s="264"/>
      <c r="N104" s="15">
        <v>5</v>
      </c>
      <c r="O104" s="145">
        <f>4/6*5</f>
        <v>3.333333333333333</v>
      </c>
      <c r="P104" s="15">
        <f>6/6*5</f>
        <v>5</v>
      </c>
      <c r="Q104" s="151"/>
      <c r="R104" s="15"/>
      <c r="S104" s="15"/>
      <c r="T104" s="15"/>
      <c r="U104" s="15"/>
      <c r="V104" s="15"/>
      <c r="W104" s="15"/>
      <c r="X104" s="15"/>
    </row>
    <row r="105" spans="1:24" s="18" customFormat="1" ht="15" customHeight="1">
      <c r="A105" s="120"/>
      <c r="B105" s="104" t="s">
        <v>21</v>
      </c>
      <c r="C105" s="2" t="s">
        <v>98</v>
      </c>
      <c r="D105" s="11"/>
      <c r="E105" s="32"/>
      <c r="F105" s="103"/>
      <c r="G105" s="138">
        <v>2</v>
      </c>
      <c r="H105" s="138"/>
      <c r="I105" s="112"/>
      <c r="J105" s="56"/>
      <c r="K105" s="245"/>
      <c r="L105" s="84" t="s">
        <v>2</v>
      </c>
      <c r="M105" s="259"/>
      <c r="N105" s="15"/>
      <c r="O105" s="145"/>
      <c r="P105" s="15"/>
      <c r="Q105" s="151"/>
      <c r="R105" s="15"/>
      <c r="S105" s="15"/>
      <c r="T105" s="15"/>
      <c r="U105" s="15"/>
      <c r="V105" s="15"/>
      <c r="W105" s="15"/>
      <c r="X105" s="15"/>
    </row>
    <row r="106" spans="1:24" s="18" customFormat="1">
      <c r="A106" s="23"/>
      <c r="B106" s="6" t="s">
        <v>22</v>
      </c>
      <c r="C106" s="4" t="s">
        <v>102</v>
      </c>
      <c r="D106" s="4"/>
      <c r="E106" s="4"/>
      <c r="F106" s="25"/>
      <c r="G106" s="136">
        <v>1</v>
      </c>
      <c r="H106" s="136"/>
      <c r="I106" s="128"/>
      <c r="J106" s="58"/>
      <c r="K106" s="245"/>
      <c r="L106" s="80" t="s">
        <v>5</v>
      </c>
      <c r="M106" s="259"/>
      <c r="N106" s="15"/>
      <c r="O106" s="145"/>
      <c r="P106" s="15"/>
      <c r="Q106" s="151"/>
      <c r="R106" s="15"/>
      <c r="S106" s="15"/>
      <c r="T106" s="15"/>
      <c r="U106" s="15"/>
      <c r="V106" s="15"/>
      <c r="W106" s="15"/>
      <c r="X106" s="15"/>
    </row>
    <row r="107" spans="1:24" s="18" customFormat="1" ht="15.75">
      <c r="A107" s="23"/>
      <c r="B107" s="6" t="s">
        <v>23</v>
      </c>
      <c r="C107" s="4" t="s">
        <v>99</v>
      </c>
      <c r="D107" s="4"/>
      <c r="E107" s="4"/>
      <c r="F107" s="25"/>
      <c r="G107" s="136">
        <v>1</v>
      </c>
      <c r="H107" s="136"/>
      <c r="I107" s="128"/>
      <c r="J107" s="40"/>
      <c r="K107" s="245"/>
      <c r="L107" s="91" t="s">
        <v>16</v>
      </c>
      <c r="M107" s="259"/>
      <c r="N107" s="15"/>
      <c r="O107" s="145"/>
      <c r="P107" s="15"/>
      <c r="Q107" s="151"/>
      <c r="R107" s="15"/>
      <c r="S107" s="15"/>
      <c r="T107" s="15"/>
      <c r="U107" s="15"/>
      <c r="V107" s="15"/>
      <c r="W107" s="15"/>
      <c r="X107" s="15"/>
    </row>
    <row r="108" spans="1:24" s="18" customFormat="1" ht="30.75" customHeight="1">
      <c r="A108" s="23"/>
      <c r="B108" s="6" t="s">
        <v>37</v>
      </c>
      <c r="C108" s="265" t="s">
        <v>100</v>
      </c>
      <c r="D108" s="285"/>
      <c r="E108" s="285"/>
      <c r="F108" s="286"/>
      <c r="G108" s="136">
        <v>1</v>
      </c>
      <c r="H108" s="136"/>
      <c r="I108" s="128"/>
      <c r="J108" s="40"/>
      <c r="K108" s="245"/>
      <c r="L108" s="95"/>
      <c r="M108" s="259"/>
      <c r="N108" s="15"/>
      <c r="O108" s="145"/>
      <c r="P108" s="15"/>
      <c r="Q108" s="151"/>
      <c r="R108" s="15"/>
      <c r="S108" s="15"/>
      <c r="T108" s="15"/>
      <c r="U108" s="15"/>
      <c r="V108" s="15"/>
      <c r="W108" s="15"/>
      <c r="X108" s="15"/>
    </row>
    <row r="109" spans="1:24" s="18" customFormat="1" ht="29.25" customHeight="1">
      <c r="A109" s="23"/>
      <c r="B109" s="6" t="s">
        <v>59</v>
      </c>
      <c r="C109" s="254" t="s">
        <v>101</v>
      </c>
      <c r="D109" s="287"/>
      <c r="E109" s="287"/>
      <c r="F109" s="288"/>
      <c r="G109" s="136">
        <v>1</v>
      </c>
      <c r="H109" s="136"/>
      <c r="I109" s="128"/>
      <c r="J109" s="40"/>
      <c r="K109" s="246"/>
      <c r="L109" s="91"/>
      <c r="M109" s="260"/>
      <c r="N109" s="15"/>
      <c r="O109" s="145"/>
      <c r="P109" s="15"/>
      <c r="Q109" s="151"/>
      <c r="R109" s="15"/>
      <c r="S109" s="15"/>
      <c r="T109" s="15"/>
      <c r="U109" s="15"/>
      <c r="V109" s="15"/>
      <c r="W109" s="15"/>
      <c r="X109" s="15"/>
    </row>
    <row r="110" spans="1:24" s="18" customFormat="1" ht="15.75" thickBot="1">
      <c r="A110" s="29"/>
      <c r="B110" s="8"/>
      <c r="C110" s="9"/>
      <c r="D110" s="9"/>
      <c r="E110" s="9"/>
      <c r="F110" s="10"/>
      <c r="G110" s="137"/>
      <c r="H110" s="137"/>
      <c r="I110" s="53"/>
      <c r="J110" s="53"/>
      <c r="K110" s="60"/>
      <c r="L110" s="94"/>
      <c r="M110" s="55"/>
      <c r="N110" s="15"/>
      <c r="O110" s="145"/>
      <c r="P110" s="15"/>
      <c r="Q110" s="151"/>
      <c r="R110" s="15"/>
      <c r="S110" s="15"/>
      <c r="T110" s="15"/>
      <c r="U110" s="15"/>
      <c r="V110" s="15"/>
      <c r="W110" s="15"/>
      <c r="X110" s="15"/>
    </row>
    <row r="111" spans="1:24" s="18" customFormat="1" ht="25.5" customHeight="1">
      <c r="A111" s="120">
        <v>5</v>
      </c>
      <c r="B111" s="250" t="s">
        <v>158</v>
      </c>
      <c r="C111" s="251"/>
      <c r="D111" s="251"/>
      <c r="E111" s="251"/>
      <c r="F111" s="252"/>
      <c r="G111" s="140"/>
      <c r="H111" s="140"/>
      <c r="I111" s="61"/>
      <c r="J111" s="61"/>
      <c r="K111" s="244" t="s">
        <v>146</v>
      </c>
      <c r="L111" s="96"/>
      <c r="M111" s="264"/>
      <c r="N111" s="15">
        <v>5</v>
      </c>
      <c r="O111" s="145">
        <f>4/8*5</f>
        <v>2.5</v>
      </c>
      <c r="P111" s="15">
        <f>8/8*5</f>
        <v>5</v>
      </c>
      <c r="Q111" s="151"/>
      <c r="R111" s="15"/>
      <c r="S111" s="15"/>
      <c r="T111" s="15"/>
      <c r="U111" s="15"/>
      <c r="V111" s="15"/>
      <c r="W111" s="15"/>
      <c r="X111" s="15"/>
    </row>
    <row r="112" spans="1:24" s="18" customFormat="1" ht="21.75" customHeight="1">
      <c r="A112" s="23"/>
      <c r="B112" s="6" t="s">
        <v>21</v>
      </c>
      <c r="C112" s="254" t="s">
        <v>103</v>
      </c>
      <c r="D112" s="287"/>
      <c r="E112" s="287"/>
      <c r="F112" s="288"/>
      <c r="G112" s="138">
        <v>2</v>
      </c>
      <c r="H112" s="138"/>
      <c r="I112" s="112"/>
      <c r="J112" s="58"/>
      <c r="K112" s="245"/>
      <c r="L112" s="84" t="s">
        <v>2</v>
      </c>
      <c r="M112" s="259"/>
      <c r="N112" s="15"/>
      <c r="O112" s="145"/>
      <c r="P112" s="15"/>
      <c r="Q112" s="151"/>
      <c r="R112" s="15"/>
      <c r="S112" s="15"/>
      <c r="T112" s="15"/>
      <c r="U112" s="15"/>
      <c r="V112" s="15"/>
      <c r="W112" s="15"/>
      <c r="X112" s="15"/>
    </row>
    <row r="113" spans="1:24" s="18" customFormat="1" ht="30" customHeight="1" thickBot="1">
      <c r="A113" s="27"/>
      <c r="B113" s="105" t="s">
        <v>22</v>
      </c>
      <c r="C113" s="297" t="s">
        <v>104</v>
      </c>
      <c r="D113" s="298"/>
      <c r="E113" s="298"/>
      <c r="F113" s="299"/>
      <c r="G113" s="141">
        <v>1</v>
      </c>
      <c r="H113" s="141"/>
      <c r="I113" s="128"/>
      <c r="J113" s="58"/>
      <c r="K113" s="245"/>
      <c r="L113" s="80" t="s">
        <v>17</v>
      </c>
      <c r="M113" s="259"/>
      <c r="N113" s="15"/>
      <c r="O113" s="145"/>
      <c r="P113" s="15"/>
      <c r="Q113" s="151"/>
      <c r="R113" s="15"/>
      <c r="S113" s="15"/>
      <c r="T113" s="15"/>
      <c r="U113" s="15"/>
      <c r="V113" s="15"/>
      <c r="W113" s="15"/>
      <c r="X113" s="15"/>
    </row>
    <row r="114" spans="1:24" s="18" customFormat="1" ht="34.5" customHeight="1" thickTop="1">
      <c r="A114" s="169"/>
      <c r="B114" s="170" t="s">
        <v>23</v>
      </c>
      <c r="C114" s="300" t="s">
        <v>105</v>
      </c>
      <c r="D114" s="300"/>
      <c r="E114" s="300"/>
      <c r="F114" s="301"/>
      <c r="G114" s="171">
        <v>1</v>
      </c>
      <c r="H114" s="171"/>
      <c r="I114" s="129"/>
      <c r="J114" s="62"/>
      <c r="K114" s="245"/>
      <c r="L114" s="91" t="s">
        <v>18</v>
      </c>
      <c r="M114" s="259"/>
      <c r="N114" s="15"/>
      <c r="O114" s="145"/>
      <c r="P114" s="15"/>
      <c r="Q114" s="151"/>
      <c r="R114" s="15"/>
      <c r="S114" s="15"/>
      <c r="T114" s="15"/>
      <c r="U114" s="15"/>
      <c r="V114" s="15"/>
      <c r="W114" s="15"/>
      <c r="X114" s="15"/>
    </row>
    <row r="115" spans="1:24" s="18" customFormat="1" ht="15.75">
      <c r="A115" s="23"/>
      <c r="B115" s="6" t="s">
        <v>37</v>
      </c>
      <c r="C115" s="4" t="s">
        <v>106</v>
      </c>
      <c r="D115" s="4"/>
      <c r="E115" s="4"/>
      <c r="F115" s="25"/>
      <c r="G115" s="136">
        <v>1</v>
      </c>
      <c r="H115" s="136"/>
      <c r="I115" s="113"/>
      <c r="J115" s="40"/>
      <c r="K115" s="245"/>
      <c r="L115" s="91"/>
      <c r="M115" s="259"/>
      <c r="N115" s="15"/>
      <c r="O115" s="145"/>
      <c r="P115" s="15"/>
      <c r="Q115" s="151"/>
      <c r="R115" s="15"/>
      <c r="S115" s="15"/>
      <c r="T115" s="15"/>
      <c r="U115" s="15"/>
      <c r="V115" s="15"/>
      <c r="W115" s="15"/>
      <c r="X115" s="15"/>
    </row>
    <row r="116" spans="1:24" s="18" customFormat="1" ht="18.75" customHeight="1">
      <c r="A116" s="27"/>
      <c r="B116" s="28" t="s">
        <v>59</v>
      </c>
      <c r="C116" s="4" t="s">
        <v>107</v>
      </c>
      <c r="D116" s="4"/>
      <c r="E116" s="4"/>
      <c r="F116" s="25"/>
      <c r="G116" s="141">
        <v>1</v>
      </c>
      <c r="H116" s="141"/>
      <c r="I116" s="130"/>
      <c r="J116" s="59"/>
      <c r="K116" s="245"/>
      <c r="L116" s="97"/>
      <c r="M116" s="259"/>
      <c r="N116" s="15"/>
      <c r="O116" s="145"/>
      <c r="P116" s="15"/>
      <c r="Q116" s="151"/>
      <c r="R116" s="15"/>
      <c r="S116" s="15"/>
      <c r="T116" s="15"/>
      <c r="U116" s="15"/>
      <c r="V116" s="15"/>
      <c r="W116" s="15"/>
      <c r="X116" s="15"/>
    </row>
    <row r="117" spans="1:24" s="18" customFormat="1" ht="29.25" customHeight="1">
      <c r="A117" s="27"/>
      <c r="B117" s="28" t="s">
        <v>64</v>
      </c>
      <c r="C117" s="254" t="s">
        <v>108</v>
      </c>
      <c r="D117" s="254"/>
      <c r="E117" s="254"/>
      <c r="F117" s="255"/>
      <c r="G117" s="141">
        <v>1</v>
      </c>
      <c r="H117" s="141"/>
      <c r="I117" s="130"/>
      <c r="J117" s="59"/>
      <c r="K117" s="245"/>
      <c r="L117" s="97"/>
      <c r="M117" s="259"/>
      <c r="N117" s="15"/>
      <c r="O117" s="145"/>
      <c r="P117" s="15"/>
      <c r="Q117" s="151"/>
      <c r="R117" s="15"/>
      <c r="S117" s="15"/>
      <c r="T117" s="15"/>
      <c r="U117" s="15"/>
      <c r="V117" s="15"/>
      <c r="W117" s="15"/>
      <c r="X117" s="15"/>
    </row>
    <row r="118" spans="1:24" s="18" customFormat="1" ht="16.5" customHeight="1">
      <c r="A118" s="27"/>
      <c r="B118" s="28" t="s">
        <v>65</v>
      </c>
      <c r="C118" s="254" t="s">
        <v>109</v>
      </c>
      <c r="D118" s="254"/>
      <c r="E118" s="254"/>
      <c r="F118" s="255"/>
      <c r="G118" s="121">
        <v>1</v>
      </c>
      <c r="H118" s="121"/>
      <c r="I118" s="121"/>
      <c r="J118" s="59"/>
      <c r="K118" s="246"/>
      <c r="L118" s="97"/>
      <c r="M118" s="260"/>
      <c r="N118" s="15"/>
      <c r="O118" s="145"/>
      <c r="P118" s="15"/>
      <c r="Q118" s="151"/>
      <c r="R118" s="15"/>
      <c r="S118" s="15"/>
      <c r="T118" s="15"/>
      <c r="U118" s="15"/>
      <c r="V118" s="15"/>
      <c r="W118" s="15"/>
      <c r="X118" s="15"/>
    </row>
    <row r="119" spans="1:24" s="18" customFormat="1" ht="16.5" thickBot="1">
      <c r="A119" s="27"/>
      <c r="B119" s="28"/>
      <c r="C119" s="7"/>
      <c r="D119" s="7"/>
      <c r="E119" s="7"/>
      <c r="F119" s="175"/>
      <c r="G119" s="50"/>
      <c r="H119" s="50"/>
      <c r="I119" s="50"/>
      <c r="J119" s="59"/>
      <c r="K119" s="176"/>
      <c r="L119" s="97"/>
      <c r="M119" s="177"/>
      <c r="N119" s="15"/>
      <c r="O119" s="145"/>
      <c r="P119" s="15"/>
      <c r="Q119" s="151"/>
      <c r="R119" s="15"/>
      <c r="S119" s="15"/>
      <c r="T119" s="15"/>
      <c r="U119" s="15"/>
      <c r="V119" s="15"/>
      <c r="W119" s="15"/>
      <c r="X119" s="15"/>
    </row>
    <row r="120" spans="1:24" s="18" customFormat="1" ht="23.25" customHeight="1">
      <c r="A120" s="119">
        <v>6</v>
      </c>
      <c r="B120" s="250" t="s">
        <v>159</v>
      </c>
      <c r="C120" s="251"/>
      <c r="D120" s="251"/>
      <c r="E120" s="251"/>
      <c r="F120" s="252"/>
      <c r="G120" s="68"/>
      <c r="H120" s="68"/>
      <c r="I120" s="68"/>
      <c r="J120" s="68"/>
      <c r="K120" s="244" t="s">
        <v>147</v>
      </c>
      <c r="L120" s="178"/>
      <c r="M120" s="264"/>
      <c r="N120" s="15">
        <v>5</v>
      </c>
      <c r="O120" s="145">
        <v>0</v>
      </c>
      <c r="P120" s="15">
        <f>4/4*5</f>
        <v>5</v>
      </c>
      <c r="Q120" s="151"/>
      <c r="R120" s="15"/>
      <c r="S120" s="15"/>
      <c r="T120" s="15"/>
      <c r="U120" s="15"/>
      <c r="V120" s="15"/>
      <c r="W120" s="15"/>
      <c r="X120" s="15"/>
    </row>
    <row r="121" spans="1:24" s="18" customFormat="1" ht="20.25" customHeight="1">
      <c r="A121" s="23"/>
      <c r="B121" s="70" t="s">
        <v>21</v>
      </c>
      <c r="C121" s="265" t="s">
        <v>137</v>
      </c>
      <c r="D121" s="276"/>
      <c r="E121" s="276"/>
      <c r="F121" s="277"/>
      <c r="G121" s="113">
        <v>2</v>
      </c>
      <c r="H121" s="113"/>
      <c r="I121" s="113"/>
      <c r="J121" s="58"/>
      <c r="K121" s="245"/>
      <c r="L121" s="98" t="s">
        <v>2</v>
      </c>
      <c r="M121" s="259"/>
      <c r="N121" s="15"/>
      <c r="O121" s="145"/>
      <c r="P121" s="15"/>
      <c r="Q121" s="151"/>
      <c r="R121" s="15"/>
      <c r="S121" s="15"/>
      <c r="T121" s="15"/>
      <c r="U121" s="15"/>
      <c r="V121" s="15"/>
      <c r="W121" s="15"/>
      <c r="X121" s="15"/>
    </row>
    <row r="122" spans="1:24" s="18" customFormat="1" ht="20.25" customHeight="1">
      <c r="A122" s="23"/>
      <c r="B122" s="70" t="s">
        <v>22</v>
      </c>
      <c r="C122" s="265" t="s">
        <v>173</v>
      </c>
      <c r="D122" s="276"/>
      <c r="E122" s="276"/>
      <c r="F122" s="277"/>
      <c r="G122" s="113">
        <v>1</v>
      </c>
      <c r="H122" s="113"/>
      <c r="I122" s="113"/>
      <c r="J122" s="40"/>
      <c r="K122" s="245"/>
      <c r="L122" s="99" t="s">
        <v>12</v>
      </c>
      <c r="M122" s="259"/>
      <c r="N122" s="15"/>
      <c r="O122" s="145"/>
      <c r="P122" s="15"/>
      <c r="Q122" s="151"/>
      <c r="R122" s="15"/>
      <c r="S122" s="15"/>
      <c r="T122" s="15"/>
      <c r="U122" s="15"/>
      <c r="V122" s="15"/>
      <c r="W122" s="15"/>
      <c r="X122" s="15"/>
    </row>
    <row r="123" spans="1:24" s="18" customFormat="1" ht="27.75" customHeight="1">
      <c r="A123" s="23"/>
      <c r="B123" s="70" t="s">
        <v>23</v>
      </c>
      <c r="C123" s="265" t="s">
        <v>110</v>
      </c>
      <c r="D123" s="265"/>
      <c r="E123" s="265"/>
      <c r="F123" s="266"/>
      <c r="G123" s="113">
        <v>1</v>
      </c>
      <c r="H123" s="113"/>
      <c r="I123" s="113"/>
      <c r="J123" s="40"/>
      <c r="K123" s="246"/>
      <c r="L123" s="91" t="s">
        <v>19</v>
      </c>
      <c r="M123" s="260"/>
      <c r="N123" s="15"/>
      <c r="O123" s="145"/>
      <c r="P123" s="15"/>
      <c r="Q123" s="151"/>
      <c r="R123" s="15"/>
      <c r="S123" s="15"/>
      <c r="T123" s="15"/>
      <c r="U123" s="15"/>
      <c r="V123" s="15"/>
      <c r="W123" s="15"/>
      <c r="X123" s="15"/>
    </row>
    <row r="124" spans="1:24" s="18" customFormat="1" ht="15.75" thickBot="1">
      <c r="A124" s="29"/>
      <c r="B124" s="8"/>
      <c r="C124" s="9"/>
      <c r="D124" s="9"/>
      <c r="E124" s="9"/>
      <c r="F124" s="72"/>
      <c r="G124" s="53"/>
      <c r="H124" s="53"/>
      <c r="I124" s="53"/>
      <c r="J124" s="53"/>
      <c r="K124" s="60"/>
      <c r="L124" s="94"/>
      <c r="M124" s="55"/>
      <c r="N124" s="15"/>
      <c r="O124" s="145"/>
      <c r="P124" s="15"/>
      <c r="Q124" s="151"/>
      <c r="R124" s="15"/>
      <c r="S124" s="15"/>
      <c r="T124" s="15"/>
      <c r="U124" s="15"/>
      <c r="V124" s="15"/>
      <c r="W124" s="15"/>
      <c r="X124" s="15"/>
    </row>
    <row r="125" spans="1:24" s="18" customFormat="1" ht="24.75" customHeight="1">
      <c r="A125" s="118">
        <v>7</v>
      </c>
      <c r="B125" s="289" t="s">
        <v>160</v>
      </c>
      <c r="C125" s="290"/>
      <c r="D125" s="290"/>
      <c r="E125" s="290"/>
      <c r="F125" s="291"/>
      <c r="G125" s="61"/>
      <c r="H125" s="61"/>
      <c r="I125" s="61"/>
      <c r="J125" s="61"/>
      <c r="K125" s="244" t="s">
        <v>148</v>
      </c>
      <c r="L125" s="96"/>
      <c r="M125" s="264"/>
      <c r="N125" s="15">
        <v>5</v>
      </c>
      <c r="O125" s="145">
        <f>3/5*5</f>
        <v>3</v>
      </c>
      <c r="P125" s="15">
        <f>5/5*5</f>
        <v>5</v>
      </c>
      <c r="Q125" s="151"/>
      <c r="R125" s="15"/>
      <c r="S125" s="15"/>
      <c r="T125" s="15"/>
      <c r="U125" s="15"/>
      <c r="V125" s="15"/>
      <c r="W125" s="15"/>
      <c r="X125" s="15"/>
    </row>
    <row r="126" spans="1:24" s="18" customFormat="1" ht="15" customHeight="1">
      <c r="A126" s="120"/>
      <c r="B126" s="104" t="s">
        <v>21</v>
      </c>
      <c r="C126" s="2" t="s">
        <v>111</v>
      </c>
      <c r="D126" s="2"/>
      <c r="E126" s="2"/>
      <c r="F126" s="3"/>
      <c r="G126" s="112">
        <v>2</v>
      </c>
      <c r="H126" s="112"/>
      <c r="I126" s="112"/>
      <c r="J126" s="61"/>
      <c r="K126" s="245"/>
      <c r="L126" s="96"/>
      <c r="M126" s="259"/>
      <c r="N126" s="15"/>
      <c r="O126" s="145"/>
      <c r="P126" s="15"/>
      <c r="Q126" s="151"/>
      <c r="R126" s="15"/>
      <c r="S126" s="15"/>
      <c r="T126" s="15"/>
      <c r="U126" s="15"/>
      <c r="V126" s="15"/>
      <c r="W126" s="15"/>
      <c r="X126" s="15"/>
    </row>
    <row r="127" spans="1:24" s="18" customFormat="1" ht="15" customHeight="1">
      <c r="A127" s="23"/>
      <c r="B127" s="6" t="s">
        <v>22</v>
      </c>
      <c r="C127" s="4" t="s">
        <v>112</v>
      </c>
      <c r="D127" s="30"/>
      <c r="F127" s="5"/>
      <c r="G127" s="138">
        <v>1</v>
      </c>
      <c r="H127" s="138"/>
      <c r="I127" s="131"/>
      <c r="J127" s="58"/>
      <c r="K127" s="245"/>
      <c r="L127" s="84" t="s">
        <v>2</v>
      </c>
      <c r="M127" s="259"/>
      <c r="N127" s="15"/>
      <c r="O127" s="145"/>
      <c r="P127" s="15"/>
      <c r="Q127" s="151"/>
      <c r="R127" s="15"/>
      <c r="S127" s="15"/>
      <c r="T127" s="15"/>
      <c r="U127" s="15"/>
      <c r="V127" s="15"/>
      <c r="W127" s="15"/>
      <c r="X127" s="15"/>
    </row>
    <row r="128" spans="1:24" s="18" customFormat="1" ht="16.5" customHeight="1">
      <c r="A128" s="23"/>
      <c r="B128" s="70" t="s">
        <v>23</v>
      </c>
      <c r="C128" s="265" t="s">
        <v>113</v>
      </c>
      <c r="D128" s="276"/>
      <c r="E128" s="276"/>
      <c r="F128" s="277"/>
      <c r="G128" s="136">
        <v>1</v>
      </c>
      <c r="H128" s="136"/>
      <c r="I128" s="128"/>
      <c r="J128" s="40"/>
      <c r="K128" s="245"/>
      <c r="L128" s="80" t="s">
        <v>3</v>
      </c>
      <c r="M128" s="259"/>
      <c r="N128" s="15"/>
      <c r="O128" s="145"/>
      <c r="P128" s="15"/>
      <c r="Q128" s="151"/>
      <c r="R128" s="15"/>
      <c r="S128" s="15"/>
      <c r="T128" s="15"/>
      <c r="U128" s="15"/>
      <c r="V128" s="15"/>
      <c r="W128" s="15"/>
      <c r="X128" s="15"/>
    </row>
    <row r="129" spans="1:24" s="18" customFormat="1" ht="18" customHeight="1">
      <c r="A129" s="23"/>
      <c r="B129" s="70" t="s">
        <v>37</v>
      </c>
      <c r="C129" s="265" t="s">
        <v>114</v>
      </c>
      <c r="D129" s="276"/>
      <c r="E129" s="276"/>
      <c r="F129" s="277"/>
      <c r="G129" s="136">
        <v>1</v>
      </c>
      <c r="H129" s="136"/>
      <c r="I129" s="128"/>
      <c r="J129" s="40"/>
      <c r="K129" s="246"/>
      <c r="L129" s="91" t="s">
        <v>19</v>
      </c>
      <c r="M129" s="260"/>
      <c r="N129" s="15"/>
      <c r="O129" s="145"/>
      <c r="P129" s="15"/>
      <c r="Q129" s="151"/>
      <c r="R129" s="15"/>
      <c r="S129" s="15"/>
      <c r="T129" s="15"/>
      <c r="U129" s="15"/>
      <c r="V129" s="15"/>
      <c r="W129" s="15"/>
      <c r="X129" s="15"/>
    </row>
    <row r="130" spans="1:24" ht="15.75" thickBot="1">
      <c r="A130" s="29"/>
      <c r="B130" s="8"/>
      <c r="C130" s="9"/>
      <c r="D130" s="9"/>
      <c r="E130" s="9"/>
      <c r="F130" s="10"/>
      <c r="G130" s="53"/>
      <c r="H130" s="53"/>
      <c r="I130" s="53"/>
      <c r="J130" s="53"/>
      <c r="K130" s="63"/>
      <c r="L130" s="100"/>
      <c r="M130" s="55"/>
      <c r="O130" s="146"/>
    </row>
    <row r="131" spans="1:24" ht="22.5" customHeight="1">
      <c r="A131" s="114">
        <v>8</v>
      </c>
      <c r="B131" s="289" t="s">
        <v>193</v>
      </c>
      <c r="C131" s="290"/>
      <c r="D131" s="290"/>
      <c r="E131" s="290"/>
      <c r="F131" s="291"/>
      <c r="G131" s="68"/>
      <c r="H131" s="68"/>
      <c r="I131" s="68"/>
      <c r="J131" s="68"/>
      <c r="K131" s="244" t="s">
        <v>142</v>
      </c>
      <c r="L131" s="101"/>
      <c r="M131" s="264"/>
      <c r="N131" s="16">
        <v>5</v>
      </c>
      <c r="O131" s="146">
        <f>2/4*5</f>
        <v>2.5</v>
      </c>
      <c r="P131" s="16">
        <f>4/4*5</f>
        <v>5</v>
      </c>
    </row>
    <row r="132" spans="1:24" ht="19.5" customHeight="1">
      <c r="A132" s="27"/>
      <c r="B132" s="105" t="s">
        <v>21</v>
      </c>
      <c r="C132" s="265" t="s">
        <v>235</v>
      </c>
      <c r="D132" s="265"/>
      <c r="E132" s="265"/>
      <c r="F132" s="266"/>
      <c r="G132" s="113">
        <v>1</v>
      </c>
      <c r="H132" s="113"/>
      <c r="I132" s="113"/>
      <c r="J132" s="46"/>
      <c r="K132" s="245"/>
      <c r="L132" s="84" t="s">
        <v>2</v>
      </c>
      <c r="M132" s="259"/>
      <c r="O132" s="146"/>
    </row>
    <row r="133" spans="1:24" ht="19.5" customHeight="1">
      <c r="A133" s="27"/>
      <c r="B133" s="105" t="s">
        <v>22</v>
      </c>
      <c r="C133" s="265" t="s">
        <v>115</v>
      </c>
      <c r="D133" s="276"/>
      <c r="E133" s="276"/>
      <c r="F133" s="277"/>
      <c r="G133" s="136">
        <v>1</v>
      </c>
      <c r="H133" s="136"/>
      <c r="I133" s="128"/>
      <c r="J133" s="40"/>
      <c r="K133" s="245"/>
      <c r="L133" s="80" t="s">
        <v>12</v>
      </c>
      <c r="M133" s="259"/>
      <c r="O133" s="146"/>
    </row>
    <row r="134" spans="1:24" ht="29.25" customHeight="1">
      <c r="A134" s="27"/>
      <c r="B134" s="105" t="s">
        <v>23</v>
      </c>
      <c r="C134" s="265" t="s">
        <v>116</v>
      </c>
      <c r="D134" s="276"/>
      <c r="E134" s="276"/>
      <c r="F134" s="277"/>
      <c r="G134" s="136">
        <v>1</v>
      </c>
      <c r="H134" s="136"/>
      <c r="I134" s="128"/>
      <c r="J134" s="46"/>
      <c r="K134" s="245"/>
      <c r="L134" s="80" t="s">
        <v>14</v>
      </c>
      <c r="M134" s="259"/>
      <c r="O134" s="146"/>
    </row>
    <row r="135" spans="1:24" ht="29.25" customHeight="1" thickBot="1">
      <c r="A135" s="29"/>
      <c r="B135" s="180" t="s">
        <v>37</v>
      </c>
      <c r="C135" s="294" t="s">
        <v>174</v>
      </c>
      <c r="D135" s="295"/>
      <c r="E135" s="295"/>
      <c r="F135" s="296"/>
      <c r="G135" s="181">
        <v>1</v>
      </c>
      <c r="H135" s="181"/>
      <c r="I135" s="181"/>
      <c r="J135" s="53"/>
      <c r="K135" s="292"/>
      <c r="L135" s="182"/>
      <c r="M135" s="293"/>
      <c r="O135" s="146"/>
    </row>
    <row r="136" spans="1:24">
      <c r="A136" s="179"/>
      <c r="B136" s="26"/>
      <c r="C136" s="2"/>
      <c r="D136" s="2"/>
      <c r="E136" s="2"/>
      <c r="F136" s="3"/>
      <c r="G136" s="61"/>
      <c r="H136" s="61"/>
      <c r="I136" s="61"/>
      <c r="J136" s="61"/>
      <c r="K136" s="47"/>
      <c r="L136" s="111"/>
      <c r="M136" s="110"/>
      <c r="O136" s="146"/>
    </row>
    <row r="137" spans="1:24" ht="23.25" customHeight="1">
      <c r="A137" s="302" t="s">
        <v>237</v>
      </c>
      <c r="B137" s="303"/>
      <c r="C137" s="303"/>
      <c r="D137" s="303"/>
      <c r="E137" s="303"/>
      <c r="F137" s="303"/>
      <c r="G137" s="303"/>
      <c r="H137" s="303"/>
      <c r="I137" s="303"/>
      <c r="J137" s="303"/>
      <c r="K137" s="303"/>
      <c r="L137" s="303"/>
      <c r="M137" s="124"/>
      <c r="O137" s="146">
        <f>O81+O86+O93+O104+O111+O120+O125+O131</f>
        <v>17.666666666666664</v>
      </c>
      <c r="P137" s="237">
        <f>P81+P86+P93+P104+P111+P120+P125+P131</f>
        <v>40</v>
      </c>
      <c r="R137" s="16">
        <v>40</v>
      </c>
    </row>
    <row r="138" spans="1:24" ht="22.5" customHeight="1" thickBot="1">
      <c r="A138" s="304"/>
      <c r="B138" s="305"/>
      <c r="C138" s="305"/>
      <c r="D138" s="305"/>
      <c r="E138" s="305"/>
      <c r="F138" s="305"/>
      <c r="G138" s="305"/>
      <c r="H138" s="305"/>
      <c r="I138" s="305"/>
      <c r="J138" s="305"/>
      <c r="K138" s="305"/>
      <c r="L138" s="306"/>
      <c r="M138" s="123"/>
      <c r="O138" s="146"/>
    </row>
    <row r="139" spans="1:24" ht="30.75" customHeight="1" thickBot="1">
      <c r="A139" s="307" t="s">
        <v>288</v>
      </c>
      <c r="B139" s="308"/>
      <c r="C139" s="308"/>
      <c r="D139" s="308"/>
      <c r="E139" s="308"/>
      <c r="F139" s="308"/>
      <c r="G139" s="308"/>
      <c r="H139" s="308"/>
      <c r="I139" s="308"/>
      <c r="J139" s="308"/>
      <c r="K139" s="308"/>
      <c r="L139" s="309"/>
      <c r="M139" s="106"/>
      <c r="O139" s="236">
        <f>O78+O137</f>
        <v>60.363095238095234</v>
      </c>
      <c r="P139" s="237">
        <f>P78+P137</f>
        <v>100</v>
      </c>
      <c r="Q139" s="154"/>
    </row>
    <row r="140" spans="1:24">
      <c r="O140" s="231" t="s">
        <v>135</v>
      </c>
      <c r="P140" s="135" t="s">
        <v>136</v>
      </c>
    </row>
    <row r="142" spans="1:24">
      <c r="F142" s="148" t="s">
        <v>163</v>
      </c>
      <c r="G142" s="149">
        <v>0.6</v>
      </c>
      <c r="H142" s="133"/>
      <c r="I142" s="133"/>
    </row>
    <row r="143" spans="1:24">
      <c r="F143" s="148" t="s">
        <v>164</v>
      </c>
      <c r="G143" s="149">
        <v>0.4</v>
      </c>
      <c r="H143" s="133"/>
      <c r="I143" s="133"/>
    </row>
    <row r="144" spans="1:24">
      <c r="F144" s="148" t="s">
        <v>170</v>
      </c>
      <c r="G144" s="149">
        <v>0.55000000000000004</v>
      </c>
      <c r="M144" s="147" t="s">
        <v>138</v>
      </c>
      <c r="N144" s="147"/>
      <c r="O144" s="233"/>
    </row>
    <row r="145" spans="6:15">
      <c r="F145" s="148" t="s">
        <v>171</v>
      </c>
      <c r="G145" s="150" t="s">
        <v>172</v>
      </c>
      <c r="M145" s="147" t="s">
        <v>139</v>
      </c>
      <c r="N145" s="147">
        <v>2015</v>
      </c>
      <c r="O145" s="234">
        <v>0.55000000000000004</v>
      </c>
    </row>
    <row r="146" spans="6:15">
      <c r="M146" s="147"/>
      <c r="N146" s="147">
        <v>2019</v>
      </c>
      <c r="O146" s="233"/>
    </row>
    <row r="147" spans="6:15">
      <c r="M147" s="147"/>
      <c r="N147" s="147"/>
      <c r="O147" s="233"/>
    </row>
    <row r="148" spans="6:15">
      <c r="M148" s="147" t="s">
        <v>162</v>
      </c>
      <c r="N148" s="147"/>
      <c r="O148" s="233"/>
    </row>
  </sheetData>
  <mergeCells count="98">
    <mergeCell ref="A137:L137"/>
    <mergeCell ref="A138:L138"/>
    <mergeCell ref="A139:L139"/>
    <mergeCell ref="B6:F6"/>
    <mergeCell ref="O4:P4"/>
    <mergeCell ref="B125:F125"/>
    <mergeCell ref="K125:K129"/>
    <mergeCell ref="M125:M129"/>
    <mergeCell ref="C128:F128"/>
    <mergeCell ref="C129:F129"/>
    <mergeCell ref="B120:F120"/>
    <mergeCell ref="K120:K123"/>
    <mergeCell ref="M120:M123"/>
    <mergeCell ref="C121:F121"/>
    <mergeCell ref="C122:F122"/>
    <mergeCell ref="C123:F123"/>
    <mergeCell ref="B111:F111"/>
    <mergeCell ref="K111:K118"/>
    <mergeCell ref="M111:M118"/>
    <mergeCell ref="C112:F112"/>
    <mergeCell ref="B131:F131"/>
    <mergeCell ref="K131:K135"/>
    <mergeCell ref="M131:M135"/>
    <mergeCell ref="C132:F132"/>
    <mergeCell ref="C133:F133"/>
    <mergeCell ref="C134:F134"/>
    <mergeCell ref="C135:F135"/>
    <mergeCell ref="C113:F113"/>
    <mergeCell ref="C114:F114"/>
    <mergeCell ref="C117:F117"/>
    <mergeCell ref="C118:F118"/>
    <mergeCell ref="B104:E104"/>
    <mergeCell ref="K104:K109"/>
    <mergeCell ref="M104:M109"/>
    <mergeCell ref="C108:F108"/>
    <mergeCell ref="C109:F109"/>
    <mergeCell ref="B93:F93"/>
    <mergeCell ref="K93:K102"/>
    <mergeCell ref="M93:M102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K86:K91"/>
    <mergeCell ref="M86:M91"/>
    <mergeCell ref="C87:F87"/>
    <mergeCell ref="C88:F88"/>
    <mergeCell ref="C89:F89"/>
    <mergeCell ref="C90:F90"/>
    <mergeCell ref="C91:F91"/>
    <mergeCell ref="A78:L78"/>
    <mergeCell ref="A79:L79"/>
    <mergeCell ref="A80:M80"/>
    <mergeCell ref="B81:F81"/>
    <mergeCell ref="K81:K84"/>
    <mergeCell ref="M81:M84"/>
    <mergeCell ref="C82:F82"/>
    <mergeCell ref="C83:F83"/>
    <mergeCell ref="C84:F84"/>
    <mergeCell ref="B32:F32"/>
    <mergeCell ref="K32:K77"/>
    <mergeCell ref="M32:M77"/>
    <mergeCell ref="C49:F49"/>
    <mergeCell ref="D56:F56"/>
    <mergeCell ref="C66:F66"/>
    <mergeCell ref="D68:F68"/>
    <mergeCell ref="D71:F71"/>
    <mergeCell ref="D38:E38"/>
    <mergeCell ref="E39:F39"/>
    <mergeCell ref="M18:M22"/>
    <mergeCell ref="B24:F24"/>
    <mergeCell ref="K24:K30"/>
    <mergeCell ref="M24:M30"/>
    <mergeCell ref="C30:F30"/>
    <mergeCell ref="C25:F25"/>
    <mergeCell ref="C26:F26"/>
    <mergeCell ref="C27:F27"/>
    <mergeCell ref="N12:N22"/>
    <mergeCell ref="A1:M1"/>
    <mergeCell ref="A2:M2"/>
    <mergeCell ref="B4:F4"/>
    <mergeCell ref="G4:J4"/>
    <mergeCell ref="A5:M5"/>
    <mergeCell ref="B7:F7"/>
    <mergeCell ref="K7:K10"/>
    <mergeCell ref="M7:M10"/>
    <mergeCell ref="G11:J11"/>
    <mergeCell ref="B12:F12"/>
    <mergeCell ref="K12:K16"/>
    <mergeCell ref="M12:M16"/>
    <mergeCell ref="D15:F15"/>
    <mergeCell ref="B18:D18"/>
    <mergeCell ref="K18:K22"/>
  </mergeCells>
  <printOptions horizontalCentered="1"/>
  <pageMargins left="1.299212598425197" right="0.51181102362204722" top="1.0236220472440944" bottom="0.31496062992125984" header="0.23622047244094491" footer="0.31496062992125984"/>
  <pageSetup paperSize="258" scale="90" orientation="landscape" horizontalDpi="4294967293" verticalDpi="0" r:id="rId1"/>
  <rowBreaks count="4" manualBreakCount="4">
    <brk id="31" max="16383" man="1"/>
    <brk id="65" max="16383" man="1"/>
    <brk id="91" max="16383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7:U18"/>
  <sheetViews>
    <sheetView topLeftCell="B3" workbookViewId="0">
      <selection activeCell="M20" sqref="M20"/>
    </sheetView>
  </sheetViews>
  <sheetFormatPr defaultRowHeight="15"/>
  <cols>
    <col min="1" max="1" width="0" hidden="1" customWidth="1"/>
    <col min="2" max="2" width="2.28515625" customWidth="1"/>
    <col min="16" max="16" width="10.7109375" customWidth="1"/>
  </cols>
  <sheetData>
    <row r="7" spans="3:21" ht="23.25" customHeight="1">
      <c r="C7" s="312" t="s">
        <v>233</v>
      </c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</row>
    <row r="8" spans="3:21" ht="23.25" customHeight="1"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</row>
    <row r="9" spans="3:21" ht="23.25" customHeight="1"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U9" s="164"/>
    </row>
    <row r="10" spans="3:21" ht="15" customHeight="1">
      <c r="C10" s="312" t="s">
        <v>234</v>
      </c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</row>
    <row r="11" spans="3:21" ht="15" customHeight="1"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</row>
    <row r="12" spans="3:21" ht="23.25" customHeight="1"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</row>
    <row r="13" spans="3:21" ht="23.25" customHeight="1"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</row>
    <row r="14" spans="3:21" ht="23.25" customHeight="1">
      <c r="C14" s="312" t="s">
        <v>26</v>
      </c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</row>
    <row r="15" spans="3:21" ht="23.25" customHeight="1"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</row>
    <row r="16" spans="3:21" ht="15" customHeight="1"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</row>
    <row r="17" spans="3:16" ht="23.25" customHeight="1"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</row>
    <row r="18" spans="3:16" ht="15" customHeight="1"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</row>
  </sheetData>
  <mergeCells count="3">
    <mergeCell ref="C7:O9"/>
    <mergeCell ref="C14:P18"/>
    <mergeCell ref="C10:P13"/>
  </mergeCells>
  <pageMargins left="0.7" right="0.57999999999999996" top="0.75" bottom="0.75" header="0.16" footer="0.3"/>
  <pageSetup paperSize="5" scale="6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7"/>
  <sheetViews>
    <sheetView view="pageBreakPreview" topLeftCell="A79" zoomScale="80" zoomScaleSheetLayoutView="80" workbookViewId="0">
      <selection activeCell="I99" sqref="I99"/>
    </sheetView>
  </sheetViews>
  <sheetFormatPr defaultRowHeight="15"/>
  <cols>
    <col min="1" max="1" width="3.5703125" style="155" customWidth="1"/>
    <col min="2" max="2" width="4.5703125" style="155" customWidth="1"/>
    <col min="3" max="4" width="3.7109375" style="155" customWidth="1"/>
    <col min="5" max="5" width="9.140625" style="155"/>
    <col min="6" max="6" width="9.140625" style="159"/>
  </cols>
  <sheetData>
    <row r="1" spans="1:21" ht="33" customHeight="1">
      <c r="A1" s="167"/>
      <c r="B1" s="318" t="s">
        <v>175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</row>
    <row r="2" spans="1:21" ht="14.25" customHeigh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21">
      <c r="B3" s="156" t="s">
        <v>192</v>
      </c>
    </row>
    <row r="5" spans="1:21">
      <c r="B5" s="160" t="s">
        <v>198</v>
      </c>
      <c r="C5" s="155" t="s">
        <v>197</v>
      </c>
    </row>
    <row r="6" spans="1:21">
      <c r="C6" s="157" t="s">
        <v>21</v>
      </c>
      <c r="D6" s="157"/>
      <c r="E6" s="155" t="s">
        <v>194</v>
      </c>
    </row>
    <row r="7" spans="1:21" ht="36" customHeight="1">
      <c r="C7" s="157" t="s">
        <v>22</v>
      </c>
      <c r="D7" s="157"/>
      <c r="E7" s="316" t="s">
        <v>195</v>
      </c>
      <c r="F7" s="316"/>
      <c r="G7" s="316"/>
      <c r="H7" s="316"/>
      <c r="I7" s="316"/>
      <c r="J7" s="316"/>
      <c r="K7" s="316"/>
      <c r="L7" s="316"/>
    </row>
    <row r="8" spans="1:21">
      <c r="C8" s="157" t="s">
        <v>23</v>
      </c>
      <c r="D8" s="157"/>
      <c r="E8" s="155" t="s">
        <v>196</v>
      </c>
    </row>
    <row r="9" spans="1:21">
      <c r="U9" s="164"/>
    </row>
    <row r="10" spans="1:21">
      <c r="B10" s="162" t="s">
        <v>199</v>
      </c>
      <c r="C10" s="155" t="s">
        <v>200</v>
      </c>
    </row>
    <row r="11" spans="1:21" ht="34.5" customHeight="1">
      <c r="C11" s="316" t="s">
        <v>201</v>
      </c>
      <c r="D11" s="316"/>
      <c r="E11" s="316"/>
      <c r="F11" s="316"/>
      <c r="G11" s="316"/>
      <c r="H11" s="316"/>
      <c r="I11" s="316"/>
      <c r="J11" s="316"/>
      <c r="K11" s="316"/>
      <c r="L11" s="316"/>
    </row>
    <row r="12" spans="1:21">
      <c r="C12" s="155" t="s">
        <v>205</v>
      </c>
    </row>
    <row r="13" spans="1:21">
      <c r="D13" s="157" t="s">
        <v>21</v>
      </c>
      <c r="E13" s="155" t="s">
        <v>202</v>
      </c>
    </row>
    <row r="14" spans="1:21" ht="30" customHeight="1">
      <c r="D14" s="157" t="s">
        <v>22</v>
      </c>
      <c r="E14" s="317" t="s">
        <v>195</v>
      </c>
      <c r="F14" s="317"/>
      <c r="G14" s="317"/>
      <c r="H14" s="317"/>
      <c r="I14" s="317"/>
      <c r="J14" s="317"/>
      <c r="K14" s="317"/>
      <c r="L14" s="317"/>
    </row>
    <row r="15" spans="1:21">
      <c r="D15" s="157" t="s">
        <v>23</v>
      </c>
      <c r="E15" s="155" t="s">
        <v>196</v>
      </c>
    </row>
    <row r="16" spans="1:21">
      <c r="C16" s="161" t="s">
        <v>204</v>
      </c>
      <c r="D16" s="155" t="s">
        <v>203</v>
      </c>
    </row>
    <row r="17" spans="2:12">
      <c r="D17" s="157" t="s">
        <v>21</v>
      </c>
      <c r="E17" s="155" t="s">
        <v>206</v>
      </c>
    </row>
    <row r="18" spans="2:12">
      <c r="D18" s="157" t="s">
        <v>22</v>
      </c>
      <c r="E18" s="155" t="s">
        <v>207</v>
      </c>
    </row>
    <row r="19" spans="2:12" ht="30" customHeight="1">
      <c r="D19" s="157" t="s">
        <v>23</v>
      </c>
      <c r="E19" s="317" t="s">
        <v>208</v>
      </c>
      <c r="F19" s="317"/>
      <c r="G19" s="317"/>
      <c r="H19" s="317"/>
      <c r="I19" s="317"/>
      <c r="J19" s="317"/>
      <c r="K19" s="317"/>
      <c r="L19" s="317"/>
    </row>
    <row r="20" spans="2:12">
      <c r="D20" s="157" t="s">
        <v>37</v>
      </c>
      <c r="E20" s="155" t="s">
        <v>196</v>
      </c>
    </row>
    <row r="21" spans="2:12">
      <c r="D21" s="157"/>
    </row>
    <row r="22" spans="2:12" ht="63" customHeight="1">
      <c r="B22" s="160" t="s">
        <v>209</v>
      </c>
      <c r="C22" s="316" t="s">
        <v>281</v>
      </c>
      <c r="D22" s="316"/>
      <c r="E22" s="316"/>
      <c r="F22" s="316"/>
      <c r="G22" s="316"/>
      <c r="H22" s="316"/>
      <c r="I22" s="316"/>
      <c r="J22" s="316"/>
      <c r="K22" s="316"/>
      <c r="L22" s="316"/>
    </row>
    <row r="23" spans="2:12">
      <c r="C23" s="157" t="s">
        <v>21</v>
      </c>
      <c r="D23" s="155" t="s">
        <v>210</v>
      </c>
    </row>
    <row r="24" spans="2:12" ht="30" customHeight="1">
      <c r="C24" s="157" t="s">
        <v>22</v>
      </c>
      <c r="D24" s="316" t="s">
        <v>195</v>
      </c>
      <c r="E24" s="316"/>
      <c r="F24" s="316"/>
      <c r="G24" s="316"/>
      <c r="H24" s="316"/>
      <c r="I24" s="316"/>
      <c r="J24" s="316"/>
      <c r="K24" s="316"/>
      <c r="L24" s="316"/>
    </row>
    <row r="25" spans="2:12">
      <c r="C25" s="157" t="s">
        <v>23</v>
      </c>
      <c r="D25" s="155" t="s">
        <v>196</v>
      </c>
    </row>
    <row r="27" spans="2:12">
      <c r="B27" s="160" t="s">
        <v>211</v>
      </c>
      <c r="C27" s="155" t="s">
        <v>153</v>
      </c>
    </row>
    <row r="28" spans="2:12">
      <c r="B28" s="160"/>
      <c r="C28" s="157" t="s">
        <v>21</v>
      </c>
      <c r="D28" s="155" t="s">
        <v>177</v>
      </c>
    </row>
    <row r="29" spans="2:12" ht="57.75" customHeight="1">
      <c r="C29" s="157" t="s">
        <v>22</v>
      </c>
      <c r="D29" s="317" t="s">
        <v>176</v>
      </c>
      <c r="E29" s="317"/>
      <c r="F29" s="317"/>
      <c r="G29" s="317"/>
      <c r="H29" s="317"/>
      <c r="I29" s="317"/>
      <c r="J29" s="317"/>
      <c r="K29" s="317"/>
      <c r="L29" s="317"/>
    </row>
    <row r="30" spans="2:12">
      <c r="C30" s="157" t="s">
        <v>23</v>
      </c>
      <c r="D30" s="155" t="s">
        <v>178</v>
      </c>
    </row>
    <row r="31" spans="2:12" ht="17.25" customHeight="1">
      <c r="C31" s="157"/>
      <c r="D31" s="317" t="s">
        <v>219</v>
      </c>
      <c r="E31" s="317"/>
      <c r="F31" s="317"/>
      <c r="G31" s="317"/>
      <c r="H31" s="317"/>
      <c r="I31" s="317"/>
      <c r="J31" s="317"/>
      <c r="K31" s="317"/>
      <c r="L31" s="317"/>
    </row>
    <row r="32" spans="2:12" ht="31.5" customHeight="1">
      <c r="C32" s="157"/>
      <c r="D32" s="316" t="s">
        <v>220</v>
      </c>
      <c r="E32" s="316"/>
      <c r="F32" s="316"/>
      <c r="G32" s="316"/>
      <c r="H32" s="316"/>
      <c r="I32" s="316"/>
      <c r="J32" s="316"/>
      <c r="K32" s="316"/>
      <c r="L32" s="316"/>
    </row>
    <row r="33" spans="2:12" ht="28.5" customHeight="1">
      <c r="C33" s="157"/>
      <c r="D33" s="316" t="s">
        <v>221</v>
      </c>
      <c r="E33" s="316"/>
      <c r="F33" s="316"/>
      <c r="G33" s="316"/>
      <c r="H33" s="316"/>
      <c r="I33" s="316"/>
      <c r="J33" s="316"/>
      <c r="K33" s="316"/>
      <c r="L33" s="316"/>
    </row>
    <row r="34" spans="2:12" ht="28.5" customHeight="1">
      <c r="C34" s="157"/>
      <c r="D34" s="316" t="s">
        <v>222</v>
      </c>
      <c r="E34" s="316"/>
      <c r="F34" s="316"/>
      <c r="G34" s="316"/>
      <c r="H34" s="316"/>
      <c r="I34" s="316"/>
      <c r="J34" s="316"/>
      <c r="K34" s="316"/>
      <c r="L34" s="316"/>
    </row>
    <row r="35" spans="2:12" ht="27.75" customHeight="1">
      <c r="C35" s="157"/>
      <c r="D35" s="316" t="s">
        <v>223</v>
      </c>
      <c r="E35" s="316"/>
      <c r="F35" s="316"/>
      <c r="G35" s="316"/>
      <c r="H35" s="316"/>
      <c r="I35" s="316"/>
      <c r="J35" s="316"/>
      <c r="K35" s="316"/>
      <c r="L35" s="316"/>
    </row>
    <row r="36" spans="2:12" ht="30.75" customHeight="1">
      <c r="C36" s="157" t="s">
        <v>37</v>
      </c>
      <c r="D36" s="316" t="s">
        <v>179</v>
      </c>
      <c r="E36" s="316"/>
      <c r="F36" s="316"/>
      <c r="G36" s="316"/>
      <c r="H36" s="316"/>
      <c r="I36" s="316"/>
      <c r="J36" s="316"/>
      <c r="K36" s="316"/>
      <c r="L36" s="316"/>
    </row>
    <row r="37" spans="2:12" ht="30.75" customHeight="1">
      <c r="C37" s="157" t="s">
        <v>59</v>
      </c>
      <c r="D37" s="316" t="s">
        <v>212</v>
      </c>
      <c r="E37" s="316"/>
      <c r="F37" s="316"/>
      <c r="G37" s="316"/>
      <c r="H37" s="316"/>
      <c r="I37" s="316"/>
      <c r="J37" s="316"/>
      <c r="K37" s="316"/>
      <c r="L37" s="316"/>
    </row>
    <row r="38" spans="2:12" ht="28.5" customHeight="1">
      <c r="C38" s="157" t="s">
        <v>64</v>
      </c>
      <c r="D38" s="316" t="s">
        <v>213</v>
      </c>
      <c r="E38" s="316"/>
      <c r="F38" s="316"/>
      <c r="G38" s="316"/>
      <c r="H38" s="316"/>
      <c r="I38" s="316"/>
      <c r="J38" s="316"/>
      <c r="K38" s="316"/>
      <c r="L38" s="316"/>
    </row>
    <row r="39" spans="2:12" ht="46.5" customHeight="1">
      <c r="C39" s="157" t="s">
        <v>65</v>
      </c>
      <c r="D39" s="316" t="s">
        <v>214</v>
      </c>
      <c r="E39" s="316"/>
      <c r="F39" s="316"/>
      <c r="G39" s="316"/>
      <c r="H39" s="316"/>
      <c r="I39" s="316"/>
      <c r="J39" s="316"/>
      <c r="K39" s="316"/>
      <c r="L39" s="316"/>
    </row>
    <row r="40" spans="2:12">
      <c r="C40" s="157" t="s">
        <v>216</v>
      </c>
      <c r="D40" s="155" t="s">
        <v>215</v>
      </c>
    </row>
    <row r="41" spans="2:12" ht="31.5" customHeight="1">
      <c r="C41" s="157" t="s">
        <v>217</v>
      </c>
      <c r="D41" s="316" t="s">
        <v>287</v>
      </c>
      <c r="E41" s="316"/>
      <c r="F41" s="316"/>
      <c r="G41" s="316"/>
      <c r="H41" s="316"/>
      <c r="I41" s="316"/>
      <c r="J41" s="316"/>
      <c r="K41" s="316"/>
      <c r="L41" s="316"/>
    </row>
    <row r="42" spans="2:12">
      <c r="C42" s="157" t="s">
        <v>218</v>
      </c>
      <c r="D42" s="155" t="s">
        <v>196</v>
      </c>
    </row>
    <row r="44" spans="2:12">
      <c r="B44" s="156" t="s">
        <v>180</v>
      </c>
      <c r="C44" s="156"/>
      <c r="D44" s="156"/>
    </row>
    <row r="46" spans="2:12">
      <c r="B46" s="156" t="s">
        <v>238</v>
      </c>
    </row>
    <row r="48" spans="2:12">
      <c r="B48" s="160" t="s">
        <v>198</v>
      </c>
      <c r="C48" s="155" t="s">
        <v>224</v>
      </c>
    </row>
    <row r="49" spans="2:12">
      <c r="B49" s="157"/>
      <c r="C49" s="157" t="s">
        <v>21</v>
      </c>
      <c r="D49" s="155" t="s">
        <v>181</v>
      </c>
    </row>
    <row r="50" spans="2:12">
      <c r="B50" s="157"/>
      <c r="C50" s="157" t="s">
        <v>22</v>
      </c>
      <c r="D50" s="155" t="s">
        <v>183</v>
      </c>
    </row>
    <row r="51" spans="2:12" ht="30.75" customHeight="1">
      <c r="B51" s="157"/>
      <c r="C51" s="157" t="s">
        <v>23</v>
      </c>
      <c r="D51" s="316" t="s">
        <v>184</v>
      </c>
      <c r="E51" s="316"/>
      <c r="F51" s="316"/>
      <c r="G51" s="316"/>
      <c r="H51" s="316"/>
      <c r="I51" s="316"/>
      <c r="J51" s="316"/>
      <c r="K51" s="316"/>
      <c r="L51" s="316"/>
    </row>
    <row r="52" spans="2:12">
      <c r="B52" s="157"/>
      <c r="C52" s="157" t="s">
        <v>37</v>
      </c>
      <c r="D52" s="155" t="s">
        <v>196</v>
      </c>
    </row>
    <row r="53" spans="2:12">
      <c r="B53" s="157"/>
      <c r="C53" s="157"/>
    </row>
    <row r="54" spans="2:12">
      <c r="B54" s="160" t="s">
        <v>199</v>
      </c>
      <c r="C54" s="155" t="s">
        <v>226</v>
      </c>
    </row>
    <row r="55" spans="2:12">
      <c r="B55" s="157"/>
      <c r="C55" s="157" t="s">
        <v>21</v>
      </c>
      <c r="D55" s="155" t="s">
        <v>181</v>
      </c>
    </row>
    <row r="56" spans="2:12">
      <c r="B56" s="157"/>
      <c r="C56" s="157" t="s">
        <v>22</v>
      </c>
      <c r="D56" s="155" t="s">
        <v>185</v>
      </c>
    </row>
    <row r="57" spans="2:12" ht="29.25" customHeight="1">
      <c r="B57" s="157"/>
      <c r="C57" s="157" t="s">
        <v>23</v>
      </c>
      <c r="D57" s="316" t="s">
        <v>186</v>
      </c>
      <c r="E57" s="316"/>
      <c r="F57" s="316"/>
      <c r="G57" s="316"/>
      <c r="H57" s="316"/>
      <c r="I57" s="316"/>
      <c r="J57" s="316"/>
      <c r="K57" s="316"/>
      <c r="L57" s="316"/>
    </row>
    <row r="58" spans="2:12">
      <c r="B58" s="157"/>
      <c r="C58" s="157" t="s">
        <v>37</v>
      </c>
      <c r="D58" s="155" t="s">
        <v>196</v>
      </c>
    </row>
    <row r="59" spans="2:12">
      <c r="B59" s="157"/>
      <c r="C59" s="157"/>
    </row>
    <row r="60" spans="2:12">
      <c r="B60" s="160" t="s">
        <v>209</v>
      </c>
      <c r="C60" s="155" t="s">
        <v>225</v>
      </c>
    </row>
    <row r="61" spans="2:12">
      <c r="B61" s="157"/>
      <c r="C61" s="157" t="s">
        <v>21</v>
      </c>
      <c r="D61" s="155" t="s">
        <v>181</v>
      </c>
    </row>
    <row r="62" spans="2:12">
      <c r="B62" s="157"/>
      <c r="C62" s="157" t="s">
        <v>22</v>
      </c>
      <c r="D62" s="155" t="s">
        <v>187</v>
      </c>
    </row>
    <row r="63" spans="2:12" ht="30.75" customHeight="1">
      <c r="B63" s="157"/>
      <c r="C63" s="157" t="s">
        <v>23</v>
      </c>
      <c r="D63" s="316" t="s">
        <v>188</v>
      </c>
      <c r="E63" s="316"/>
      <c r="F63" s="316"/>
      <c r="G63" s="316"/>
      <c r="H63" s="316"/>
      <c r="I63" s="316"/>
      <c r="J63" s="316"/>
      <c r="K63" s="316"/>
      <c r="L63" s="316"/>
    </row>
    <row r="64" spans="2:12">
      <c r="B64" s="157"/>
      <c r="C64" s="157" t="s">
        <v>37</v>
      </c>
      <c r="D64" s="155" t="s">
        <v>196</v>
      </c>
    </row>
    <row r="65" spans="2:12">
      <c r="B65" s="157"/>
      <c r="C65" s="157"/>
    </row>
    <row r="66" spans="2:12">
      <c r="B66" s="160" t="s">
        <v>211</v>
      </c>
      <c r="C66" s="155" t="s">
        <v>227</v>
      </c>
    </row>
    <row r="67" spans="2:12">
      <c r="B67" s="157"/>
      <c r="C67" s="157" t="s">
        <v>21</v>
      </c>
      <c r="D67" s="155" t="s">
        <v>181</v>
      </c>
    </row>
    <row r="68" spans="2:12">
      <c r="B68" s="157"/>
      <c r="C68" s="157" t="s">
        <v>22</v>
      </c>
      <c r="D68" s="155" t="s">
        <v>185</v>
      </c>
    </row>
    <row r="69" spans="2:12" ht="31.5" customHeight="1">
      <c r="B69" s="157"/>
      <c r="C69" s="157" t="s">
        <v>23</v>
      </c>
      <c r="D69" s="316" t="s">
        <v>186</v>
      </c>
      <c r="E69" s="316"/>
      <c r="F69" s="316"/>
      <c r="G69" s="316"/>
      <c r="H69" s="316"/>
      <c r="I69" s="316"/>
      <c r="J69" s="316"/>
      <c r="K69" s="316"/>
      <c r="L69" s="316"/>
    </row>
    <row r="70" spans="2:12">
      <c r="B70" s="157"/>
      <c r="C70" s="157" t="s">
        <v>37</v>
      </c>
      <c r="D70" s="155" t="s">
        <v>196</v>
      </c>
    </row>
    <row r="71" spans="2:12">
      <c r="B71" s="157"/>
    </row>
    <row r="72" spans="2:12">
      <c r="B72" s="160" t="s">
        <v>229</v>
      </c>
      <c r="C72" s="155" t="s">
        <v>189</v>
      </c>
    </row>
    <row r="73" spans="2:12">
      <c r="B73" s="157"/>
      <c r="C73" s="157" t="s">
        <v>21</v>
      </c>
      <c r="D73" s="155" t="s">
        <v>181</v>
      </c>
    </row>
    <row r="74" spans="2:12">
      <c r="B74" s="157"/>
      <c r="C74" s="157" t="s">
        <v>22</v>
      </c>
      <c r="D74" s="155" t="s">
        <v>228</v>
      </c>
    </row>
    <row r="75" spans="2:12" ht="30" customHeight="1">
      <c r="B75" s="157"/>
      <c r="C75" s="157" t="s">
        <v>23</v>
      </c>
      <c r="D75" s="316" t="s">
        <v>190</v>
      </c>
      <c r="E75" s="316"/>
      <c r="F75" s="316"/>
      <c r="G75" s="316"/>
      <c r="H75" s="316"/>
      <c r="I75" s="316"/>
      <c r="J75" s="316"/>
      <c r="K75" s="316"/>
      <c r="L75" s="316"/>
    </row>
    <row r="76" spans="2:12">
      <c r="B76" s="157"/>
      <c r="C76" s="157" t="s">
        <v>37</v>
      </c>
      <c r="D76" s="155" t="s">
        <v>196</v>
      </c>
    </row>
    <row r="77" spans="2:12">
      <c r="B77" s="157"/>
      <c r="C77" s="157"/>
    </row>
    <row r="78" spans="2:12">
      <c r="B78" s="160" t="s">
        <v>230</v>
      </c>
      <c r="C78" s="155" t="s">
        <v>159</v>
      </c>
    </row>
    <row r="79" spans="2:12">
      <c r="B79" s="157"/>
      <c r="C79" s="157" t="s">
        <v>21</v>
      </c>
      <c r="D79" s="155" t="s">
        <v>181</v>
      </c>
    </row>
    <row r="80" spans="2:12">
      <c r="B80" s="157"/>
      <c r="C80" s="157" t="s">
        <v>22</v>
      </c>
      <c r="D80" s="155" t="s">
        <v>183</v>
      </c>
    </row>
    <row r="81" spans="2:12" ht="31.5" customHeight="1">
      <c r="B81" s="157"/>
      <c r="C81" s="157" t="s">
        <v>23</v>
      </c>
      <c r="D81" s="316" t="s">
        <v>184</v>
      </c>
      <c r="E81" s="316"/>
      <c r="F81" s="316"/>
      <c r="G81" s="316"/>
      <c r="H81" s="316"/>
      <c r="I81" s="316"/>
      <c r="J81" s="316"/>
      <c r="K81" s="316"/>
      <c r="L81" s="316"/>
    </row>
    <row r="82" spans="2:12">
      <c r="B82" s="157"/>
      <c r="C82" s="157" t="s">
        <v>37</v>
      </c>
      <c r="D82" s="155" t="s">
        <v>196</v>
      </c>
    </row>
    <row r="83" spans="2:12">
      <c r="B83" s="157"/>
      <c r="C83" s="157"/>
    </row>
    <row r="84" spans="2:12">
      <c r="B84" s="160" t="s">
        <v>231</v>
      </c>
      <c r="C84" s="155" t="s">
        <v>160</v>
      </c>
    </row>
    <row r="85" spans="2:12">
      <c r="B85" s="157"/>
      <c r="C85" s="157" t="s">
        <v>21</v>
      </c>
      <c r="D85" s="155" t="s">
        <v>181</v>
      </c>
    </row>
    <row r="86" spans="2:12">
      <c r="B86" s="157"/>
      <c r="C86" s="157" t="s">
        <v>22</v>
      </c>
      <c r="D86" s="155" t="s">
        <v>182</v>
      </c>
    </row>
    <row r="87" spans="2:12" ht="30.75" customHeight="1">
      <c r="B87" s="157"/>
      <c r="C87" s="157" t="s">
        <v>23</v>
      </c>
      <c r="D87" s="316" t="s">
        <v>191</v>
      </c>
      <c r="E87" s="316"/>
      <c r="F87" s="316"/>
      <c r="G87" s="316"/>
      <c r="H87" s="316"/>
      <c r="I87" s="316"/>
      <c r="J87" s="316"/>
      <c r="K87" s="316"/>
      <c r="L87" s="316"/>
    </row>
    <row r="88" spans="2:12">
      <c r="B88" s="157"/>
      <c r="C88" s="157" t="s">
        <v>37</v>
      </c>
      <c r="D88" s="155" t="s">
        <v>196</v>
      </c>
    </row>
    <row r="89" spans="2:12">
      <c r="B89" s="157"/>
      <c r="C89" s="157"/>
    </row>
    <row r="90" spans="2:12">
      <c r="B90" s="160" t="s">
        <v>232</v>
      </c>
      <c r="C90" s="155" t="s">
        <v>161</v>
      </c>
    </row>
    <row r="91" spans="2:12">
      <c r="B91" s="157"/>
      <c r="C91" s="157" t="s">
        <v>21</v>
      </c>
      <c r="D91" s="155" t="s">
        <v>181</v>
      </c>
    </row>
    <row r="92" spans="2:12">
      <c r="B92" s="157"/>
      <c r="C92" s="157" t="s">
        <v>22</v>
      </c>
      <c r="D92" s="155" t="s">
        <v>182</v>
      </c>
    </row>
    <row r="93" spans="2:12" ht="28.5" customHeight="1">
      <c r="B93" s="157"/>
      <c r="C93" s="157" t="s">
        <v>23</v>
      </c>
      <c r="D93" s="316" t="s">
        <v>184</v>
      </c>
      <c r="E93" s="316"/>
      <c r="F93" s="316"/>
      <c r="G93" s="316"/>
      <c r="H93" s="316"/>
      <c r="I93" s="316"/>
      <c r="J93" s="316"/>
      <c r="K93" s="316"/>
      <c r="L93" s="316"/>
    </row>
    <row r="94" spans="2:12">
      <c r="B94" s="157"/>
      <c r="C94" s="157" t="s">
        <v>37</v>
      </c>
      <c r="D94" s="155" t="s">
        <v>196</v>
      </c>
    </row>
    <row r="96" spans="2:12" ht="32.25" customHeight="1">
      <c r="B96" s="314" t="s">
        <v>239</v>
      </c>
      <c r="C96" s="314"/>
      <c r="D96" s="314"/>
      <c r="E96" s="315"/>
      <c r="F96" s="315"/>
      <c r="G96" s="315"/>
      <c r="H96" s="315"/>
      <c r="I96" s="315"/>
      <c r="J96" s="315"/>
      <c r="K96" s="315"/>
      <c r="L96" s="315"/>
    </row>
    <row r="97" spans="2:12" ht="35.25" customHeight="1">
      <c r="B97" s="313" t="s">
        <v>289</v>
      </c>
      <c r="C97" s="313"/>
      <c r="D97" s="313"/>
      <c r="E97" s="313"/>
      <c r="F97" s="313"/>
      <c r="G97" s="313"/>
      <c r="H97" s="313"/>
      <c r="I97" s="313"/>
      <c r="J97" s="313"/>
      <c r="K97" s="313"/>
      <c r="L97" s="313"/>
    </row>
  </sheetData>
  <mergeCells count="28">
    <mergeCell ref="D51:L51"/>
    <mergeCell ref="D57:L57"/>
    <mergeCell ref="D63:L63"/>
    <mergeCell ref="D69:L69"/>
    <mergeCell ref="D75:L75"/>
    <mergeCell ref="D36:L36"/>
    <mergeCell ref="D37:L37"/>
    <mergeCell ref="D38:L38"/>
    <mergeCell ref="D39:L39"/>
    <mergeCell ref="D41:L41"/>
    <mergeCell ref="D31:L31"/>
    <mergeCell ref="D32:L32"/>
    <mergeCell ref="D33:L33"/>
    <mergeCell ref="D34:L34"/>
    <mergeCell ref="D35:L35"/>
    <mergeCell ref="C11:L11"/>
    <mergeCell ref="C22:L22"/>
    <mergeCell ref="D24:L24"/>
    <mergeCell ref="D29:L29"/>
    <mergeCell ref="B1:L1"/>
    <mergeCell ref="E7:L7"/>
    <mergeCell ref="E14:L14"/>
    <mergeCell ref="E19:L19"/>
    <mergeCell ref="B97:L97"/>
    <mergeCell ref="B96:L96"/>
    <mergeCell ref="D81:L81"/>
    <mergeCell ref="D87:L87"/>
    <mergeCell ref="D93:L93"/>
  </mergeCells>
  <pageMargins left="1" right="1.0900000000000001" top="1" bottom="1" header="0.3" footer="0.3"/>
  <pageSetup paperSize="5" scale="90" orientation="portrait" horizontalDpi="4294967293" verticalDpi="0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AF53"/>
  <sheetViews>
    <sheetView tabSelected="1" topLeftCell="B28" zoomScale="80" zoomScaleNormal="80" workbookViewId="0">
      <selection activeCell="H55" sqref="H55"/>
    </sheetView>
  </sheetViews>
  <sheetFormatPr defaultRowHeight="15"/>
  <cols>
    <col min="1" max="2" width="9.140625" style="186"/>
    <col min="3" max="3" width="31.42578125" style="186" customWidth="1"/>
    <col min="4" max="4" width="5.140625" style="186" customWidth="1"/>
    <col min="5" max="5" width="5.7109375" style="186" customWidth="1"/>
    <col min="6" max="7" width="6.28515625" style="186" customWidth="1"/>
    <col min="8" max="8" width="6.140625" style="186" customWidth="1"/>
    <col min="9" max="9" width="11.140625" style="186" customWidth="1"/>
    <col min="10" max="10" width="6.7109375" style="186" customWidth="1"/>
    <col min="11" max="11" width="6.42578125" style="186" customWidth="1"/>
    <col min="12" max="12" width="6.28515625" style="186" customWidth="1"/>
    <col min="13" max="13" width="6" style="186" customWidth="1"/>
    <col min="14" max="14" width="5.85546875" style="186" customWidth="1"/>
    <col min="15" max="15" width="6.7109375" style="186" customWidth="1"/>
    <col min="16" max="17" width="6.5703125" style="186" customWidth="1"/>
    <col min="18" max="18" width="11.7109375" style="186" customWidth="1"/>
    <col min="19" max="19" width="12.7109375" style="186" customWidth="1"/>
    <col min="20" max="20" width="8.140625" style="186" customWidth="1"/>
    <col min="21" max="22" width="9.140625" style="186"/>
    <col min="23" max="23" width="27.42578125" style="186" customWidth="1"/>
    <col min="24" max="24" width="13.7109375" style="186" customWidth="1"/>
    <col min="25" max="25" width="19.140625" style="186" customWidth="1"/>
    <col min="26" max="27" width="10.28515625" style="186" bestFit="1" customWidth="1"/>
    <col min="28" max="28" width="11.42578125" style="186" bestFit="1" customWidth="1"/>
    <col min="29" max="16384" width="9.140625" style="186"/>
  </cols>
  <sheetData>
    <row r="2" spans="2:32" ht="41.25" customHeight="1">
      <c r="B2" s="325" t="s">
        <v>266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185"/>
    </row>
    <row r="3" spans="2:32" ht="41.25" customHeight="1" thickBot="1">
      <c r="B3" s="187" t="s">
        <v>276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</row>
    <row r="4" spans="2:32" ht="43.5" customHeight="1" thickTop="1">
      <c r="B4" s="326" t="s">
        <v>260</v>
      </c>
      <c r="C4" s="326" t="s">
        <v>255</v>
      </c>
      <c r="D4" s="326" t="s">
        <v>256</v>
      </c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8" t="s">
        <v>257</v>
      </c>
      <c r="T4" s="331" t="s">
        <v>261</v>
      </c>
      <c r="U4" s="332"/>
      <c r="V4" s="189"/>
    </row>
    <row r="5" spans="2:32">
      <c r="B5" s="327"/>
      <c r="C5" s="327"/>
      <c r="D5" s="327" t="s">
        <v>80</v>
      </c>
      <c r="E5" s="327"/>
      <c r="F5" s="327"/>
      <c r="G5" s="327"/>
      <c r="H5" s="327"/>
      <c r="I5" s="333" t="s">
        <v>264</v>
      </c>
      <c r="J5" s="336" t="s">
        <v>236</v>
      </c>
      <c r="K5" s="337"/>
      <c r="L5" s="337"/>
      <c r="M5" s="337"/>
      <c r="N5" s="337"/>
      <c r="O5" s="337"/>
      <c r="P5" s="337"/>
      <c r="Q5" s="337"/>
      <c r="R5" s="333" t="s">
        <v>265</v>
      </c>
      <c r="S5" s="329"/>
      <c r="T5" s="340" t="s">
        <v>258</v>
      </c>
      <c r="U5" s="341" t="s">
        <v>259</v>
      </c>
      <c r="V5" s="190"/>
    </row>
    <row r="6" spans="2:32" ht="111" customHeight="1">
      <c r="B6" s="327"/>
      <c r="C6" s="327"/>
      <c r="D6" s="321" t="s">
        <v>243</v>
      </c>
      <c r="E6" s="321" t="s">
        <v>244</v>
      </c>
      <c r="F6" s="321"/>
      <c r="G6" s="321" t="s">
        <v>245</v>
      </c>
      <c r="H6" s="321" t="s">
        <v>246</v>
      </c>
      <c r="I6" s="334"/>
      <c r="J6" s="321" t="s">
        <v>249</v>
      </c>
      <c r="K6" s="321" t="s">
        <v>250</v>
      </c>
      <c r="L6" s="321" t="s">
        <v>78</v>
      </c>
      <c r="M6" s="321" t="s">
        <v>132</v>
      </c>
      <c r="N6" s="321" t="s">
        <v>251</v>
      </c>
      <c r="O6" s="321" t="s">
        <v>252</v>
      </c>
      <c r="P6" s="321" t="s">
        <v>253</v>
      </c>
      <c r="Q6" s="322" t="s">
        <v>254</v>
      </c>
      <c r="R6" s="334"/>
      <c r="S6" s="329"/>
      <c r="T6" s="340"/>
      <c r="U6" s="341"/>
      <c r="V6" s="190"/>
    </row>
    <row r="7" spans="2:32" ht="107.25">
      <c r="B7" s="327"/>
      <c r="C7" s="327"/>
      <c r="D7" s="321"/>
      <c r="E7" s="191" t="s">
        <v>247</v>
      </c>
      <c r="F7" s="191" t="s">
        <v>248</v>
      </c>
      <c r="G7" s="321"/>
      <c r="H7" s="321"/>
      <c r="I7" s="335"/>
      <c r="J7" s="321"/>
      <c r="K7" s="321"/>
      <c r="L7" s="321"/>
      <c r="M7" s="321"/>
      <c r="N7" s="321"/>
      <c r="O7" s="321"/>
      <c r="P7" s="321"/>
      <c r="Q7" s="322"/>
      <c r="R7" s="335"/>
      <c r="S7" s="330"/>
      <c r="T7" s="340"/>
      <c r="U7" s="341"/>
      <c r="V7" s="190"/>
    </row>
    <row r="8" spans="2:32">
      <c r="B8" s="192">
        <v>1</v>
      </c>
      <c r="C8" s="192"/>
      <c r="D8" s="192"/>
      <c r="E8" s="192"/>
      <c r="F8" s="192"/>
      <c r="G8" s="192"/>
      <c r="H8" s="192"/>
      <c r="I8" s="193">
        <f t="shared" ref="I8:I45" si="0">SUM(D8:H8)</f>
        <v>0</v>
      </c>
      <c r="J8" s="192"/>
      <c r="K8" s="192"/>
      <c r="L8" s="192"/>
      <c r="M8" s="192"/>
      <c r="N8" s="192"/>
      <c r="O8" s="192"/>
      <c r="P8" s="192"/>
      <c r="Q8" s="192"/>
      <c r="R8" s="193">
        <f t="shared" ref="R8:R43" si="1">SUM(J8:Q8)</f>
        <v>0</v>
      </c>
      <c r="S8" s="194">
        <f>I8+R8</f>
        <v>0</v>
      </c>
      <c r="T8" s="195"/>
      <c r="U8" s="196"/>
      <c r="V8" s="197"/>
      <c r="W8" s="184"/>
      <c r="X8" s="184"/>
      <c r="Y8" s="184"/>
      <c r="Z8" s="184"/>
      <c r="AA8" s="184"/>
      <c r="AB8" s="184"/>
      <c r="AC8" s="184"/>
      <c r="AD8" s="184"/>
      <c r="AE8" s="184"/>
      <c r="AF8" s="184"/>
    </row>
    <row r="9" spans="2:32">
      <c r="B9" s="192">
        <f>B8+1</f>
        <v>2</v>
      </c>
      <c r="C9" s="192"/>
      <c r="D9" s="192"/>
      <c r="E9" s="192"/>
      <c r="F9" s="192"/>
      <c r="G9" s="192"/>
      <c r="H9" s="192"/>
      <c r="I9" s="193">
        <f t="shared" si="0"/>
        <v>0</v>
      </c>
      <c r="J9" s="192"/>
      <c r="K9" s="192"/>
      <c r="L9" s="192"/>
      <c r="M9" s="192"/>
      <c r="N9" s="192"/>
      <c r="O9" s="192"/>
      <c r="P9" s="192"/>
      <c r="Q9" s="192"/>
      <c r="R9" s="193">
        <f t="shared" si="1"/>
        <v>0</v>
      </c>
      <c r="S9" s="194">
        <f t="shared" ref="S9:S43" si="2">I9+R9</f>
        <v>0</v>
      </c>
      <c r="T9" s="195"/>
      <c r="U9" s="196"/>
      <c r="V9" s="197"/>
      <c r="W9" s="184" t="s">
        <v>269</v>
      </c>
      <c r="X9" s="184" t="s">
        <v>243</v>
      </c>
      <c r="Y9" s="184" t="s">
        <v>247</v>
      </c>
      <c r="Z9" s="184" t="s">
        <v>248</v>
      </c>
      <c r="AA9" s="184" t="s">
        <v>245</v>
      </c>
      <c r="AB9" s="184" t="s">
        <v>246</v>
      </c>
      <c r="AC9" s="184"/>
      <c r="AD9" s="184"/>
      <c r="AE9" s="184"/>
      <c r="AF9" s="184"/>
    </row>
    <row r="10" spans="2:32">
      <c r="B10" s="192">
        <f t="shared" ref="B10:B43" si="3">B9+1</f>
        <v>3</v>
      </c>
      <c r="C10" s="192"/>
      <c r="D10" s="192"/>
      <c r="E10" s="192"/>
      <c r="F10" s="192"/>
      <c r="G10" s="192"/>
      <c r="H10" s="192"/>
      <c r="I10" s="193">
        <f t="shared" si="0"/>
        <v>0</v>
      </c>
      <c r="J10" s="192"/>
      <c r="K10" s="192"/>
      <c r="L10" s="192"/>
      <c r="M10" s="192"/>
      <c r="N10" s="192"/>
      <c r="O10" s="192"/>
      <c r="P10" s="192"/>
      <c r="Q10" s="192"/>
      <c r="R10" s="193">
        <f t="shared" si="1"/>
        <v>0</v>
      </c>
      <c r="S10" s="194">
        <f t="shared" si="2"/>
        <v>0</v>
      </c>
      <c r="T10" s="195"/>
      <c r="U10" s="196"/>
      <c r="V10" s="197"/>
      <c r="W10" s="216"/>
      <c r="X10" s="216" t="e">
        <f>D48</f>
        <v>#DIV/0!</v>
      </c>
      <c r="Y10" s="216" t="e">
        <f>E48</f>
        <v>#DIV/0!</v>
      </c>
      <c r="Z10" s="216" t="e">
        <f>F48</f>
        <v>#DIV/0!</v>
      </c>
      <c r="AA10" s="216" t="e">
        <f>G48</f>
        <v>#DIV/0!</v>
      </c>
      <c r="AB10" s="216" t="e">
        <f>H48</f>
        <v>#DIV/0!</v>
      </c>
      <c r="AC10" s="184"/>
      <c r="AD10" s="184"/>
      <c r="AE10" s="184"/>
      <c r="AF10" s="184"/>
    </row>
    <row r="11" spans="2:32">
      <c r="B11" s="192">
        <f t="shared" si="3"/>
        <v>4</v>
      </c>
      <c r="C11" s="192"/>
      <c r="D11" s="192"/>
      <c r="E11" s="192"/>
      <c r="F11" s="192"/>
      <c r="G11" s="192"/>
      <c r="H11" s="192"/>
      <c r="I11" s="193">
        <f t="shared" si="0"/>
        <v>0</v>
      </c>
      <c r="J11" s="192"/>
      <c r="K11" s="192"/>
      <c r="L11" s="192"/>
      <c r="M11" s="192"/>
      <c r="N11" s="192"/>
      <c r="O11" s="192"/>
      <c r="P11" s="192"/>
      <c r="Q11" s="192"/>
      <c r="R11" s="193">
        <f t="shared" si="1"/>
        <v>0</v>
      </c>
      <c r="S11" s="194">
        <f t="shared" si="2"/>
        <v>0</v>
      </c>
      <c r="T11" s="195"/>
      <c r="U11" s="196"/>
      <c r="W11" s="216" t="e">
        <f>SUM(X10:AB10)</f>
        <v>#DIV/0!</v>
      </c>
      <c r="X11" s="216">
        <v>7.5</v>
      </c>
      <c r="Y11" s="216">
        <v>7.5</v>
      </c>
      <c r="Z11" s="216">
        <v>7.5</v>
      </c>
      <c r="AA11" s="216">
        <v>7.5</v>
      </c>
      <c r="AB11" s="216">
        <v>30</v>
      </c>
      <c r="AC11" s="184"/>
      <c r="AD11" s="184"/>
      <c r="AE11" s="184"/>
      <c r="AF11" s="184"/>
    </row>
    <row r="12" spans="2:32">
      <c r="B12" s="192">
        <f t="shared" si="3"/>
        <v>5</v>
      </c>
      <c r="C12" s="192"/>
      <c r="D12" s="192"/>
      <c r="E12" s="192"/>
      <c r="F12" s="192"/>
      <c r="G12" s="192"/>
      <c r="H12" s="192"/>
      <c r="I12" s="193">
        <f t="shared" si="0"/>
        <v>0</v>
      </c>
      <c r="J12" s="192"/>
      <c r="K12" s="192"/>
      <c r="L12" s="192"/>
      <c r="M12" s="192"/>
      <c r="N12" s="192"/>
      <c r="O12" s="192"/>
      <c r="P12" s="192"/>
      <c r="Q12" s="192"/>
      <c r="R12" s="193">
        <f t="shared" si="1"/>
        <v>0</v>
      </c>
      <c r="S12" s="194">
        <f t="shared" si="2"/>
        <v>0</v>
      </c>
      <c r="T12" s="195"/>
      <c r="U12" s="196"/>
      <c r="V12" s="197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</row>
    <row r="13" spans="2:32">
      <c r="B13" s="192">
        <f t="shared" si="3"/>
        <v>6</v>
      </c>
      <c r="C13" s="192"/>
      <c r="D13" s="192"/>
      <c r="E13" s="192"/>
      <c r="F13" s="192"/>
      <c r="G13" s="192"/>
      <c r="H13" s="192"/>
      <c r="I13" s="193">
        <f t="shared" si="0"/>
        <v>0</v>
      </c>
      <c r="J13" s="192"/>
      <c r="K13" s="192"/>
      <c r="L13" s="192"/>
      <c r="M13" s="192"/>
      <c r="N13" s="192"/>
      <c r="O13" s="192"/>
      <c r="P13" s="192"/>
      <c r="Q13" s="192"/>
      <c r="R13" s="193">
        <f t="shared" si="1"/>
        <v>0</v>
      </c>
      <c r="S13" s="194">
        <f t="shared" si="2"/>
        <v>0</v>
      </c>
      <c r="T13" s="195"/>
      <c r="U13" s="196"/>
      <c r="V13" s="197"/>
      <c r="W13" s="184" t="s">
        <v>270</v>
      </c>
      <c r="X13" s="184" t="str">
        <f t="shared" ref="X13:AE13" si="4">J6</f>
        <v xml:space="preserve">Perencanaan </v>
      </c>
      <c r="Y13" s="184" t="str">
        <f t="shared" si="4"/>
        <v xml:space="preserve">Penerimaan </v>
      </c>
      <c r="Z13" s="184" t="str">
        <f t="shared" si="4"/>
        <v>Penyimpanan</v>
      </c>
      <c r="AA13" s="184" t="str">
        <f t="shared" si="4"/>
        <v xml:space="preserve">Distribusi </v>
      </c>
      <c r="AB13" s="184" t="str">
        <f t="shared" si="4"/>
        <v xml:space="preserve">Pencatatan dan Pelaporan </v>
      </c>
      <c r="AC13" s="184" t="str">
        <f t="shared" si="4"/>
        <v xml:space="preserve">Supervisi dan Evaluasi </v>
      </c>
      <c r="AD13" s="184" t="str">
        <f t="shared" si="4"/>
        <v>Pemusnahan</v>
      </c>
      <c r="AE13" s="184" t="str">
        <f t="shared" si="4"/>
        <v>Pengembangan Kompetensi</v>
      </c>
      <c r="AF13" s="184"/>
    </row>
    <row r="14" spans="2:32">
      <c r="B14" s="192">
        <f t="shared" si="3"/>
        <v>7</v>
      </c>
      <c r="C14" s="192"/>
      <c r="D14" s="192"/>
      <c r="E14" s="192"/>
      <c r="F14" s="192"/>
      <c r="G14" s="192"/>
      <c r="H14" s="192"/>
      <c r="I14" s="193">
        <f t="shared" si="0"/>
        <v>0</v>
      </c>
      <c r="J14" s="192"/>
      <c r="K14" s="192"/>
      <c r="L14" s="192"/>
      <c r="M14" s="192"/>
      <c r="N14" s="192"/>
      <c r="O14" s="192"/>
      <c r="P14" s="192"/>
      <c r="Q14" s="192"/>
      <c r="R14" s="193">
        <f t="shared" si="1"/>
        <v>0</v>
      </c>
      <c r="S14" s="194">
        <f t="shared" si="2"/>
        <v>0</v>
      </c>
      <c r="T14" s="195"/>
      <c r="U14" s="196"/>
      <c r="V14" s="197"/>
      <c r="W14" s="216"/>
      <c r="X14" s="216" t="e">
        <f t="shared" ref="X14:AE14" si="5">J48</f>
        <v>#DIV/0!</v>
      </c>
      <c r="Y14" s="216" t="e">
        <f t="shared" si="5"/>
        <v>#DIV/0!</v>
      </c>
      <c r="Z14" s="216" t="e">
        <f t="shared" si="5"/>
        <v>#DIV/0!</v>
      </c>
      <c r="AA14" s="216" t="e">
        <f t="shared" si="5"/>
        <v>#DIV/0!</v>
      </c>
      <c r="AB14" s="216" t="e">
        <f t="shared" si="5"/>
        <v>#DIV/0!</v>
      </c>
      <c r="AC14" s="216" t="e">
        <f t="shared" si="5"/>
        <v>#DIV/0!</v>
      </c>
      <c r="AD14" s="216" t="e">
        <f t="shared" si="5"/>
        <v>#DIV/0!</v>
      </c>
      <c r="AE14" s="216" t="e">
        <f t="shared" si="5"/>
        <v>#DIV/0!</v>
      </c>
      <c r="AF14" s="184"/>
    </row>
    <row r="15" spans="2:32">
      <c r="B15" s="192">
        <f t="shared" si="3"/>
        <v>8</v>
      </c>
      <c r="C15" s="192"/>
      <c r="D15" s="192"/>
      <c r="E15" s="192"/>
      <c r="F15" s="192"/>
      <c r="G15" s="192"/>
      <c r="H15" s="192"/>
      <c r="I15" s="193">
        <f t="shared" si="0"/>
        <v>0</v>
      </c>
      <c r="J15" s="192"/>
      <c r="K15" s="192"/>
      <c r="L15" s="192"/>
      <c r="M15" s="192"/>
      <c r="N15" s="192"/>
      <c r="O15" s="192"/>
      <c r="P15" s="192"/>
      <c r="Q15" s="192"/>
      <c r="R15" s="193">
        <f t="shared" si="1"/>
        <v>0</v>
      </c>
      <c r="S15" s="194">
        <f t="shared" si="2"/>
        <v>0</v>
      </c>
      <c r="T15" s="195"/>
      <c r="U15" s="196"/>
      <c r="V15" s="197"/>
      <c r="W15" s="216" t="e">
        <f>SUM(X14:AE14)</f>
        <v>#DIV/0!</v>
      </c>
      <c r="X15" s="216">
        <v>5</v>
      </c>
      <c r="Y15" s="216">
        <v>5</v>
      </c>
      <c r="Z15" s="216">
        <v>5</v>
      </c>
      <c r="AA15" s="216">
        <v>5</v>
      </c>
      <c r="AB15" s="216">
        <v>5</v>
      </c>
      <c r="AC15" s="216">
        <v>5</v>
      </c>
      <c r="AD15" s="216">
        <v>5</v>
      </c>
      <c r="AE15" s="216">
        <v>5</v>
      </c>
      <c r="AF15" s="184"/>
    </row>
    <row r="16" spans="2:32">
      <c r="B16" s="192">
        <f t="shared" si="3"/>
        <v>9</v>
      </c>
      <c r="C16" s="192"/>
      <c r="D16" s="192"/>
      <c r="E16" s="192"/>
      <c r="F16" s="192"/>
      <c r="G16" s="192"/>
      <c r="H16" s="192"/>
      <c r="I16" s="193">
        <f t="shared" si="0"/>
        <v>0</v>
      </c>
      <c r="J16" s="192"/>
      <c r="K16" s="192"/>
      <c r="L16" s="192"/>
      <c r="M16" s="192"/>
      <c r="N16" s="192"/>
      <c r="O16" s="192"/>
      <c r="P16" s="192"/>
      <c r="Q16" s="192"/>
      <c r="R16" s="193">
        <f t="shared" si="1"/>
        <v>0</v>
      </c>
      <c r="S16" s="194">
        <f t="shared" si="2"/>
        <v>0</v>
      </c>
      <c r="T16" s="195"/>
      <c r="U16" s="196"/>
      <c r="V16" s="197"/>
      <c r="W16" s="216"/>
      <c r="X16" s="216"/>
      <c r="Y16" s="216"/>
      <c r="Z16" s="216"/>
      <c r="AA16" s="216"/>
      <c r="AB16" s="216"/>
      <c r="AC16" s="216"/>
      <c r="AD16" s="216"/>
      <c r="AE16" s="216"/>
      <c r="AF16" s="184"/>
    </row>
    <row r="17" spans="2:32">
      <c r="B17" s="192">
        <f t="shared" si="3"/>
        <v>10</v>
      </c>
      <c r="C17" s="192"/>
      <c r="D17" s="192"/>
      <c r="E17" s="192"/>
      <c r="F17" s="192"/>
      <c r="G17" s="192"/>
      <c r="H17" s="192"/>
      <c r="I17" s="193">
        <f t="shared" si="0"/>
        <v>0</v>
      </c>
      <c r="J17" s="192"/>
      <c r="K17" s="192"/>
      <c r="L17" s="192"/>
      <c r="M17" s="192"/>
      <c r="N17" s="192"/>
      <c r="O17" s="192"/>
      <c r="P17" s="192"/>
      <c r="Q17" s="192"/>
      <c r="R17" s="193">
        <f t="shared" si="1"/>
        <v>0</v>
      </c>
      <c r="S17" s="194">
        <f t="shared" si="2"/>
        <v>0</v>
      </c>
      <c r="T17" s="195"/>
      <c r="U17" s="196"/>
      <c r="V17" s="197"/>
      <c r="W17" s="184" t="s">
        <v>271</v>
      </c>
      <c r="X17" s="184" t="s">
        <v>264</v>
      </c>
      <c r="Y17" s="184" t="s">
        <v>265</v>
      </c>
      <c r="Z17" s="184"/>
      <c r="AA17" s="184"/>
      <c r="AB17" s="184"/>
      <c r="AC17" s="184"/>
      <c r="AD17" s="184"/>
      <c r="AE17" s="184"/>
      <c r="AF17" s="184"/>
    </row>
    <row r="18" spans="2:32">
      <c r="B18" s="192">
        <f t="shared" si="3"/>
        <v>11</v>
      </c>
      <c r="C18" s="192"/>
      <c r="D18" s="192"/>
      <c r="E18" s="192"/>
      <c r="F18" s="192"/>
      <c r="G18" s="192"/>
      <c r="H18" s="192"/>
      <c r="I18" s="193">
        <f t="shared" si="0"/>
        <v>0</v>
      </c>
      <c r="J18" s="192"/>
      <c r="K18" s="192"/>
      <c r="L18" s="192"/>
      <c r="M18" s="192"/>
      <c r="N18" s="192"/>
      <c r="O18" s="192"/>
      <c r="P18" s="192"/>
      <c r="Q18" s="192"/>
      <c r="R18" s="193">
        <f t="shared" si="1"/>
        <v>0</v>
      </c>
      <c r="S18" s="194">
        <f t="shared" si="2"/>
        <v>0</v>
      </c>
      <c r="T18" s="195"/>
      <c r="U18" s="196"/>
      <c r="V18" s="197"/>
      <c r="W18" s="216"/>
      <c r="X18" s="216" t="e">
        <f>I48</f>
        <v>#DIV/0!</v>
      </c>
      <c r="Y18" s="216" t="e">
        <f>R48</f>
        <v>#DIV/0!</v>
      </c>
      <c r="Z18" s="184"/>
      <c r="AA18" s="184"/>
      <c r="AB18" s="184"/>
      <c r="AC18" s="184"/>
      <c r="AD18" s="184"/>
      <c r="AE18" s="184"/>
      <c r="AF18" s="184"/>
    </row>
    <row r="19" spans="2:32">
      <c r="B19" s="192">
        <f t="shared" si="3"/>
        <v>12</v>
      </c>
      <c r="C19" s="192"/>
      <c r="D19" s="192"/>
      <c r="E19" s="192"/>
      <c r="F19" s="192"/>
      <c r="G19" s="192"/>
      <c r="H19" s="192"/>
      <c r="I19" s="193">
        <f t="shared" si="0"/>
        <v>0</v>
      </c>
      <c r="J19" s="192"/>
      <c r="K19" s="192"/>
      <c r="L19" s="192"/>
      <c r="M19" s="192"/>
      <c r="N19" s="192"/>
      <c r="O19" s="192"/>
      <c r="P19" s="192"/>
      <c r="Q19" s="192"/>
      <c r="R19" s="193">
        <f t="shared" si="1"/>
        <v>0</v>
      </c>
      <c r="S19" s="194">
        <f t="shared" si="2"/>
        <v>0</v>
      </c>
      <c r="T19" s="195"/>
      <c r="U19" s="196"/>
      <c r="V19" s="197"/>
      <c r="W19" s="216" t="e">
        <f>X18+Y18</f>
        <v>#DIV/0!</v>
      </c>
      <c r="X19" s="216"/>
      <c r="Y19" s="216"/>
      <c r="Z19" s="184"/>
      <c r="AA19" s="184"/>
      <c r="AB19" s="184"/>
      <c r="AC19" s="184"/>
      <c r="AD19" s="184"/>
      <c r="AE19" s="184"/>
      <c r="AF19" s="184"/>
    </row>
    <row r="20" spans="2:32">
      <c r="B20" s="192">
        <f t="shared" si="3"/>
        <v>13</v>
      </c>
      <c r="C20" s="192"/>
      <c r="D20" s="192"/>
      <c r="E20" s="192"/>
      <c r="F20" s="192"/>
      <c r="G20" s="192"/>
      <c r="H20" s="192"/>
      <c r="I20" s="193">
        <f t="shared" si="0"/>
        <v>0</v>
      </c>
      <c r="J20" s="192"/>
      <c r="K20" s="192"/>
      <c r="L20" s="192"/>
      <c r="M20" s="192"/>
      <c r="N20" s="192"/>
      <c r="O20" s="192"/>
      <c r="P20" s="192"/>
      <c r="Q20" s="192"/>
      <c r="R20" s="193">
        <f t="shared" si="1"/>
        <v>0</v>
      </c>
      <c r="S20" s="194">
        <f t="shared" si="2"/>
        <v>0</v>
      </c>
      <c r="T20" s="195"/>
      <c r="U20" s="196"/>
      <c r="V20" s="197"/>
    </row>
    <row r="21" spans="2:32">
      <c r="B21" s="192">
        <f t="shared" si="3"/>
        <v>14</v>
      </c>
      <c r="C21" s="192"/>
      <c r="D21" s="192"/>
      <c r="E21" s="192"/>
      <c r="F21" s="192"/>
      <c r="G21" s="192"/>
      <c r="H21" s="192"/>
      <c r="I21" s="193">
        <f t="shared" si="0"/>
        <v>0</v>
      </c>
      <c r="J21" s="192"/>
      <c r="K21" s="192"/>
      <c r="L21" s="192"/>
      <c r="M21" s="192"/>
      <c r="N21" s="192"/>
      <c r="O21" s="192"/>
      <c r="P21" s="192"/>
      <c r="Q21" s="192"/>
      <c r="R21" s="193">
        <f t="shared" si="1"/>
        <v>0</v>
      </c>
      <c r="S21" s="194">
        <f t="shared" si="2"/>
        <v>0</v>
      </c>
      <c r="T21" s="195"/>
      <c r="U21" s="196"/>
      <c r="V21" s="197"/>
    </row>
    <row r="22" spans="2:32">
      <c r="B22" s="192">
        <f t="shared" si="3"/>
        <v>15</v>
      </c>
      <c r="C22" s="192"/>
      <c r="D22" s="192"/>
      <c r="E22" s="192"/>
      <c r="F22" s="192"/>
      <c r="G22" s="192"/>
      <c r="H22" s="192"/>
      <c r="I22" s="193">
        <f t="shared" si="0"/>
        <v>0</v>
      </c>
      <c r="J22" s="192"/>
      <c r="K22" s="192"/>
      <c r="L22" s="192"/>
      <c r="M22" s="192"/>
      <c r="N22" s="192"/>
      <c r="O22" s="192"/>
      <c r="P22" s="192"/>
      <c r="Q22" s="192"/>
      <c r="R22" s="193">
        <f t="shared" si="1"/>
        <v>0</v>
      </c>
      <c r="S22" s="194">
        <f t="shared" si="2"/>
        <v>0</v>
      </c>
      <c r="T22" s="195"/>
      <c r="U22" s="196"/>
      <c r="V22" s="197"/>
    </row>
    <row r="23" spans="2:32">
      <c r="B23" s="192">
        <f t="shared" si="3"/>
        <v>16</v>
      </c>
      <c r="C23" s="192"/>
      <c r="D23" s="192"/>
      <c r="E23" s="192"/>
      <c r="F23" s="192"/>
      <c r="G23" s="192"/>
      <c r="H23" s="192"/>
      <c r="I23" s="193">
        <f t="shared" si="0"/>
        <v>0</v>
      </c>
      <c r="J23" s="192"/>
      <c r="K23" s="192"/>
      <c r="L23" s="192"/>
      <c r="M23" s="192"/>
      <c r="N23" s="192"/>
      <c r="O23" s="192"/>
      <c r="P23" s="192"/>
      <c r="Q23" s="192"/>
      <c r="R23" s="193">
        <f t="shared" si="1"/>
        <v>0</v>
      </c>
      <c r="S23" s="194">
        <f t="shared" si="2"/>
        <v>0</v>
      </c>
      <c r="T23" s="195"/>
      <c r="U23" s="196"/>
      <c r="V23" s="197"/>
    </row>
    <row r="24" spans="2:32">
      <c r="B24" s="192">
        <f t="shared" si="3"/>
        <v>17</v>
      </c>
      <c r="C24" s="192"/>
      <c r="D24" s="192"/>
      <c r="E24" s="192"/>
      <c r="F24" s="192"/>
      <c r="G24" s="192"/>
      <c r="H24" s="192"/>
      <c r="I24" s="193">
        <f t="shared" si="0"/>
        <v>0</v>
      </c>
      <c r="J24" s="192"/>
      <c r="K24" s="192"/>
      <c r="L24" s="192"/>
      <c r="M24" s="192"/>
      <c r="N24" s="192"/>
      <c r="O24" s="192"/>
      <c r="P24" s="192"/>
      <c r="Q24" s="192"/>
      <c r="R24" s="193">
        <f t="shared" si="1"/>
        <v>0</v>
      </c>
      <c r="S24" s="194">
        <f t="shared" si="2"/>
        <v>0</v>
      </c>
      <c r="T24" s="195"/>
      <c r="U24" s="196"/>
      <c r="V24" s="197"/>
    </row>
    <row r="25" spans="2:32">
      <c r="B25" s="192">
        <f t="shared" si="3"/>
        <v>18</v>
      </c>
      <c r="C25" s="192"/>
      <c r="D25" s="192"/>
      <c r="E25" s="192"/>
      <c r="F25" s="192"/>
      <c r="G25" s="192"/>
      <c r="H25" s="192"/>
      <c r="I25" s="193">
        <f t="shared" si="0"/>
        <v>0</v>
      </c>
      <c r="J25" s="192"/>
      <c r="K25" s="192"/>
      <c r="L25" s="192"/>
      <c r="M25" s="192"/>
      <c r="N25" s="192"/>
      <c r="O25" s="192"/>
      <c r="P25" s="192"/>
      <c r="Q25" s="192"/>
      <c r="R25" s="193">
        <f t="shared" si="1"/>
        <v>0</v>
      </c>
      <c r="S25" s="194">
        <f t="shared" si="2"/>
        <v>0</v>
      </c>
      <c r="T25" s="195"/>
      <c r="U25" s="196"/>
      <c r="V25" s="197"/>
    </row>
    <row r="26" spans="2:32">
      <c r="B26" s="192">
        <f t="shared" si="3"/>
        <v>19</v>
      </c>
      <c r="C26" s="192"/>
      <c r="D26" s="192"/>
      <c r="E26" s="192"/>
      <c r="F26" s="192"/>
      <c r="G26" s="192"/>
      <c r="H26" s="192"/>
      <c r="I26" s="193">
        <f t="shared" si="0"/>
        <v>0</v>
      </c>
      <c r="J26" s="192"/>
      <c r="K26" s="192"/>
      <c r="L26" s="192"/>
      <c r="M26" s="192"/>
      <c r="N26" s="192"/>
      <c r="O26" s="192"/>
      <c r="P26" s="192"/>
      <c r="Q26" s="192"/>
      <c r="R26" s="193">
        <f t="shared" si="1"/>
        <v>0</v>
      </c>
      <c r="S26" s="194">
        <f t="shared" si="2"/>
        <v>0</v>
      </c>
      <c r="T26" s="195"/>
      <c r="U26" s="196"/>
      <c r="V26" s="197"/>
    </row>
    <row r="27" spans="2:32">
      <c r="B27" s="192">
        <f t="shared" si="3"/>
        <v>20</v>
      </c>
      <c r="C27" s="192"/>
      <c r="D27" s="192"/>
      <c r="E27" s="192"/>
      <c r="F27" s="192"/>
      <c r="G27" s="192"/>
      <c r="H27" s="192"/>
      <c r="I27" s="193">
        <f t="shared" si="0"/>
        <v>0</v>
      </c>
      <c r="J27" s="192"/>
      <c r="K27" s="192"/>
      <c r="L27" s="192"/>
      <c r="M27" s="192"/>
      <c r="N27" s="192"/>
      <c r="O27" s="192"/>
      <c r="P27" s="192"/>
      <c r="Q27" s="192"/>
      <c r="R27" s="193">
        <f t="shared" si="1"/>
        <v>0</v>
      </c>
      <c r="S27" s="194">
        <f t="shared" si="2"/>
        <v>0</v>
      </c>
      <c r="T27" s="195"/>
      <c r="U27" s="196"/>
      <c r="V27" s="197"/>
    </row>
    <row r="28" spans="2:32">
      <c r="B28" s="192">
        <f t="shared" si="3"/>
        <v>21</v>
      </c>
      <c r="C28" s="192"/>
      <c r="D28" s="192"/>
      <c r="E28" s="192"/>
      <c r="F28" s="192"/>
      <c r="G28" s="192"/>
      <c r="H28" s="192"/>
      <c r="I28" s="193">
        <f t="shared" si="0"/>
        <v>0</v>
      </c>
      <c r="J28" s="192"/>
      <c r="K28" s="192"/>
      <c r="L28" s="192"/>
      <c r="M28" s="192"/>
      <c r="N28" s="192"/>
      <c r="O28" s="192"/>
      <c r="P28" s="192"/>
      <c r="Q28" s="192"/>
      <c r="R28" s="193">
        <f t="shared" si="1"/>
        <v>0</v>
      </c>
      <c r="S28" s="194">
        <f t="shared" si="2"/>
        <v>0</v>
      </c>
      <c r="T28" s="195"/>
      <c r="U28" s="196"/>
      <c r="V28" s="197"/>
    </row>
    <row r="29" spans="2:32">
      <c r="B29" s="192">
        <f t="shared" si="3"/>
        <v>22</v>
      </c>
      <c r="C29" s="192"/>
      <c r="D29" s="192"/>
      <c r="E29" s="192"/>
      <c r="F29" s="192"/>
      <c r="G29" s="192"/>
      <c r="H29" s="192"/>
      <c r="I29" s="193">
        <f t="shared" si="0"/>
        <v>0</v>
      </c>
      <c r="J29" s="192"/>
      <c r="K29" s="192"/>
      <c r="L29" s="192"/>
      <c r="M29" s="192"/>
      <c r="N29" s="192"/>
      <c r="O29" s="192"/>
      <c r="P29" s="192"/>
      <c r="Q29" s="192"/>
      <c r="R29" s="193">
        <f t="shared" si="1"/>
        <v>0</v>
      </c>
      <c r="S29" s="194">
        <f t="shared" si="2"/>
        <v>0</v>
      </c>
      <c r="T29" s="195"/>
      <c r="U29" s="196"/>
      <c r="V29" s="197"/>
    </row>
    <row r="30" spans="2:32">
      <c r="B30" s="192">
        <f t="shared" si="3"/>
        <v>23</v>
      </c>
      <c r="C30" s="192"/>
      <c r="D30" s="192"/>
      <c r="E30" s="192"/>
      <c r="F30" s="192"/>
      <c r="G30" s="192"/>
      <c r="H30" s="192"/>
      <c r="I30" s="193">
        <f t="shared" si="0"/>
        <v>0</v>
      </c>
      <c r="J30" s="192"/>
      <c r="K30" s="192"/>
      <c r="L30" s="192"/>
      <c r="M30" s="192"/>
      <c r="N30" s="192"/>
      <c r="O30" s="192"/>
      <c r="P30" s="192"/>
      <c r="Q30" s="192"/>
      <c r="R30" s="193">
        <f t="shared" si="1"/>
        <v>0</v>
      </c>
      <c r="S30" s="194">
        <f t="shared" si="2"/>
        <v>0</v>
      </c>
      <c r="T30" s="195"/>
      <c r="U30" s="196"/>
      <c r="V30" s="197"/>
    </row>
    <row r="31" spans="2:32">
      <c r="B31" s="192">
        <f t="shared" si="3"/>
        <v>24</v>
      </c>
      <c r="C31" s="192"/>
      <c r="D31" s="192"/>
      <c r="E31" s="192"/>
      <c r="F31" s="192"/>
      <c r="G31" s="192"/>
      <c r="H31" s="192"/>
      <c r="I31" s="193">
        <f t="shared" si="0"/>
        <v>0</v>
      </c>
      <c r="J31" s="192"/>
      <c r="K31" s="192"/>
      <c r="L31" s="192"/>
      <c r="M31" s="192"/>
      <c r="N31" s="192"/>
      <c r="O31" s="192"/>
      <c r="P31" s="192"/>
      <c r="Q31" s="192"/>
      <c r="R31" s="193">
        <f t="shared" si="1"/>
        <v>0</v>
      </c>
      <c r="S31" s="194">
        <f t="shared" si="2"/>
        <v>0</v>
      </c>
      <c r="T31" s="195"/>
      <c r="U31" s="196"/>
      <c r="V31" s="197"/>
    </row>
    <row r="32" spans="2:32">
      <c r="B32" s="192">
        <f t="shared" si="3"/>
        <v>25</v>
      </c>
      <c r="C32" s="192"/>
      <c r="D32" s="192"/>
      <c r="E32" s="192"/>
      <c r="F32" s="192"/>
      <c r="G32" s="192"/>
      <c r="H32" s="192"/>
      <c r="I32" s="193">
        <f t="shared" si="0"/>
        <v>0</v>
      </c>
      <c r="J32" s="192"/>
      <c r="K32" s="192"/>
      <c r="L32" s="192"/>
      <c r="M32" s="192"/>
      <c r="N32" s="192"/>
      <c r="O32" s="192"/>
      <c r="P32" s="192"/>
      <c r="Q32" s="192"/>
      <c r="R32" s="193">
        <f t="shared" si="1"/>
        <v>0</v>
      </c>
      <c r="S32" s="194">
        <f t="shared" si="2"/>
        <v>0</v>
      </c>
      <c r="T32" s="195"/>
      <c r="U32" s="196"/>
      <c r="V32" s="197"/>
    </row>
    <row r="33" spans="2:26">
      <c r="B33" s="192">
        <f t="shared" si="3"/>
        <v>26</v>
      </c>
      <c r="C33" s="192"/>
      <c r="D33" s="192"/>
      <c r="E33" s="192"/>
      <c r="F33" s="192"/>
      <c r="G33" s="192"/>
      <c r="H33" s="192"/>
      <c r="I33" s="193">
        <f t="shared" si="0"/>
        <v>0</v>
      </c>
      <c r="J33" s="192"/>
      <c r="K33" s="192"/>
      <c r="L33" s="192"/>
      <c r="M33" s="192"/>
      <c r="N33" s="192"/>
      <c r="O33" s="192"/>
      <c r="P33" s="192"/>
      <c r="Q33" s="192"/>
      <c r="R33" s="193">
        <f t="shared" si="1"/>
        <v>0</v>
      </c>
      <c r="S33" s="194">
        <f t="shared" si="2"/>
        <v>0</v>
      </c>
      <c r="T33" s="195"/>
      <c r="U33" s="196"/>
      <c r="V33" s="197"/>
    </row>
    <row r="34" spans="2:26">
      <c r="B34" s="192">
        <f t="shared" si="3"/>
        <v>27</v>
      </c>
      <c r="C34" s="192"/>
      <c r="D34" s="192"/>
      <c r="E34" s="192"/>
      <c r="F34" s="192"/>
      <c r="G34" s="192"/>
      <c r="H34" s="192"/>
      <c r="I34" s="193">
        <f t="shared" si="0"/>
        <v>0</v>
      </c>
      <c r="J34" s="192"/>
      <c r="K34" s="192"/>
      <c r="L34" s="192"/>
      <c r="M34" s="192"/>
      <c r="N34" s="192"/>
      <c r="O34" s="192"/>
      <c r="P34" s="192"/>
      <c r="Q34" s="192"/>
      <c r="R34" s="193">
        <f t="shared" si="1"/>
        <v>0</v>
      </c>
      <c r="S34" s="194">
        <f t="shared" si="2"/>
        <v>0</v>
      </c>
      <c r="T34" s="195"/>
      <c r="U34" s="196"/>
      <c r="V34" s="197"/>
      <c r="Z34" s="197"/>
    </row>
    <row r="35" spans="2:26" ht="15.75" thickBot="1">
      <c r="B35" s="192">
        <f t="shared" si="3"/>
        <v>28</v>
      </c>
      <c r="C35" s="192"/>
      <c r="D35" s="192"/>
      <c r="E35" s="192"/>
      <c r="F35" s="192"/>
      <c r="G35" s="192"/>
      <c r="H35" s="192"/>
      <c r="I35" s="193">
        <f t="shared" si="0"/>
        <v>0</v>
      </c>
      <c r="J35" s="192"/>
      <c r="K35" s="192"/>
      <c r="L35" s="192"/>
      <c r="M35" s="192"/>
      <c r="N35" s="192"/>
      <c r="O35" s="192"/>
      <c r="P35" s="192"/>
      <c r="Q35" s="192"/>
      <c r="R35" s="193">
        <f t="shared" si="1"/>
        <v>0</v>
      </c>
      <c r="S35" s="194">
        <f t="shared" si="2"/>
        <v>0</v>
      </c>
      <c r="T35" s="195"/>
      <c r="U35" s="196"/>
      <c r="V35" s="197"/>
      <c r="Z35" s="197"/>
    </row>
    <row r="36" spans="2:26" ht="15.75" thickBot="1">
      <c r="B36" s="192">
        <f t="shared" si="3"/>
        <v>29</v>
      </c>
      <c r="C36" s="192"/>
      <c r="D36" s="192"/>
      <c r="E36" s="192"/>
      <c r="F36" s="192"/>
      <c r="G36" s="192"/>
      <c r="H36" s="192"/>
      <c r="I36" s="193">
        <f t="shared" si="0"/>
        <v>0</v>
      </c>
      <c r="J36" s="192"/>
      <c r="K36" s="192"/>
      <c r="L36" s="192"/>
      <c r="M36" s="192"/>
      <c r="N36" s="192"/>
      <c r="O36" s="192"/>
      <c r="P36" s="192"/>
      <c r="Q36" s="192"/>
      <c r="R36" s="193">
        <f t="shared" si="1"/>
        <v>0</v>
      </c>
      <c r="S36" s="194">
        <f t="shared" si="2"/>
        <v>0</v>
      </c>
      <c r="T36" s="195"/>
      <c r="U36" s="196"/>
      <c r="V36" s="197"/>
      <c r="W36" s="197"/>
      <c r="X36" s="198" t="s">
        <v>262</v>
      </c>
      <c r="Y36" s="199" t="s">
        <v>263</v>
      </c>
      <c r="Z36" s="197"/>
    </row>
    <row r="37" spans="2:26">
      <c r="B37" s="192">
        <f t="shared" si="3"/>
        <v>30</v>
      </c>
      <c r="C37" s="192"/>
      <c r="D37" s="192"/>
      <c r="E37" s="192"/>
      <c r="F37" s="192"/>
      <c r="G37" s="192"/>
      <c r="H37" s="192"/>
      <c r="I37" s="193">
        <f t="shared" si="0"/>
        <v>0</v>
      </c>
      <c r="J37" s="192"/>
      <c r="K37" s="192"/>
      <c r="L37" s="192"/>
      <c r="M37" s="192"/>
      <c r="N37" s="192"/>
      <c r="O37" s="192"/>
      <c r="P37" s="192"/>
      <c r="Q37" s="192"/>
      <c r="R37" s="193">
        <f t="shared" si="1"/>
        <v>0</v>
      </c>
      <c r="S37" s="194">
        <f t="shared" si="2"/>
        <v>0</v>
      </c>
      <c r="T37" s="195"/>
      <c r="U37" s="196"/>
      <c r="V37" s="197"/>
      <c r="W37" s="197"/>
      <c r="X37" s="200">
        <f>T47</f>
        <v>0</v>
      </c>
      <c r="Y37" s="201">
        <f>U47</f>
        <v>0</v>
      </c>
      <c r="Z37" s="197"/>
    </row>
    <row r="38" spans="2:26">
      <c r="B38" s="192">
        <f t="shared" si="3"/>
        <v>31</v>
      </c>
      <c r="C38" s="192"/>
      <c r="D38" s="192"/>
      <c r="E38" s="192"/>
      <c r="F38" s="192"/>
      <c r="G38" s="192"/>
      <c r="H38" s="192"/>
      <c r="I38" s="193">
        <f t="shared" si="0"/>
        <v>0</v>
      </c>
      <c r="J38" s="192"/>
      <c r="K38" s="192"/>
      <c r="L38" s="192"/>
      <c r="M38" s="192"/>
      <c r="N38" s="192"/>
      <c r="O38" s="192"/>
      <c r="P38" s="192"/>
      <c r="Q38" s="192"/>
      <c r="R38" s="193">
        <f t="shared" si="1"/>
        <v>0</v>
      </c>
      <c r="S38" s="194">
        <f t="shared" si="2"/>
        <v>0</v>
      </c>
      <c r="T38" s="195"/>
      <c r="U38" s="196"/>
      <c r="X38" s="202"/>
      <c r="Y38" s="202"/>
      <c r="Z38" s="197"/>
    </row>
    <row r="39" spans="2:26">
      <c r="B39" s="192">
        <f t="shared" si="3"/>
        <v>32</v>
      </c>
      <c r="C39" s="192"/>
      <c r="D39" s="192"/>
      <c r="E39" s="192"/>
      <c r="F39" s="192"/>
      <c r="G39" s="192"/>
      <c r="H39" s="192"/>
      <c r="I39" s="193">
        <f t="shared" si="0"/>
        <v>0</v>
      </c>
      <c r="J39" s="192"/>
      <c r="K39" s="192"/>
      <c r="L39" s="192"/>
      <c r="M39" s="192"/>
      <c r="N39" s="192"/>
      <c r="O39" s="192"/>
      <c r="P39" s="192"/>
      <c r="Q39" s="192"/>
      <c r="R39" s="193">
        <f t="shared" si="1"/>
        <v>0</v>
      </c>
      <c r="S39" s="194">
        <f t="shared" si="2"/>
        <v>0</v>
      </c>
      <c r="T39" s="195"/>
      <c r="U39" s="196"/>
      <c r="V39" s="197"/>
      <c r="W39" s="197"/>
      <c r="X39" s="197"/>
      <c r="Y39" s="197"/>
      <c r="Z39" s="197"/>
    </row>
    <row r="40" spans="2:26">
      <c r="B40" s="192">
        <f t="shared" si="3"/>
        <v>33</v>
      </c>
      <c r="C40" s="192"/>
      <c r="D40" s="192"/>
      <c r="E40" s="192"/>
      <c r="F40" s="192"/>
      <c r="G40" s="192"/>
      <c r="H40" s="192"/>
      <c r="I40" s="193">
        <f t="shared" si="0"/>
        <v>0</v>
      </c>
      <c r="J40" s="192"/>
      <c r="K40" s="192"/>
      <c r="L40" s="192"/>
      <c r="M40" s="192"/>
      <c r="N40" s="192"/>
      <c r="O40" s="192"/>
      <c r="P40" s="192"/>
      <c r="Q40" s="192"/>
      <c r="R40" s="193">
        <f t="shared" si="1"/>
        <v>0</v>
      </c>
      <c r="S40" s="194">
        <f t="shared" si="2"/>
        <v>0</v>
      </c>
      <c r="T40" s="195"/>
      <c r="U40" s="196"/>
      <c r="V40" s="197"/>
      <c r="W40" s="197"/>
      <c r="X40" s="197"/>
      <c r="Y40" s="197"/>
      <c r="Z40" s="197"/>
    </row>
    <row r="41" spans="2:26">
      <c r="B41" s="192">
        <f t="shared" si="3"/>
        <v>34</v>
      </c>
      <c r="C41" s="192"/>
      <c r="D41" s="192"/>
      <c r="E41" s="192"/>
      <c r="F41" s="192"/>
      <c r="G41" s="192"/>
      <c r="H41" s="192"/>
      <c r="I41" s="193">
        <f t="shared" si="0"/>
        <v>0</v>
      </c>
      <c r="J41" s="192"/>
      <c r="K41" s="192"/>
      <c r="L41" s="192"/>
      <c r="M41" s="192"/>
      <c r="N41" s="192"/>
      <c r="O41" s="192"/>
      <c r="P41" s="192"/>
      <c r="Q41" s="192"/>
      <c r="R41" s="193">
        <f t="shared" si="1"/>
        <v>0</v>
      </c>
      <c r="S41" s="194">
        <f t="shared" si="2"/>
        <v>0</v>
      </c>
      <c r="T41" s="195"/>
      <c r="U41" s="196"/>
      <c r="V41" s="197"/>
      <c r="W41" s="197"/>
      <c r="X41" s="197"/>
      <c r="Y41" s="197"/>
      <c r="Z41" s="197"/>
    </row>
    <row r="42" spans="2:26">
      <c r="B42" s="192">
        <f t="shared" si="3"/>
        <v>35</v>
      </c>
      <c r="C42" s="192"/>
      <c r="D42" s="192"/>
      <c r="E42" s="192"/>
      <c r="F42" s="192"/>
      <c r="G42" s="192"/>
      <c r="H42" s="192"/>
      <c r="I42" s="193">
        <f t="shared" si="0"/>
        <v>0</v>
      </c>
      <c r="J42" s="192"/>
      <c r="K42" s="192"/>
      <c r="L42" s="192"/>
      <c r="M42" s="192"/>
      <c r="N42" s="192"/>
      <c r="O42" s="192"/>
      <c r="P42" s="192"/>
      <c r="Q42" s="192"/>
      <c r="R42" s="193">
        <f t="shared" si="1"/>
        <v>0</v>
      </c>
      <c r="S42" s="194">
        <f t="shared" si="2"/>
        <v>0</v>
      </c>
      <c r="T42" s="195"/>
      <c r="U42" s="196"/>
      <c r="V42" s="197"/>
      <c r="W42" s="197"/>
      <c r="X42" s="197"/>
      <c r="Y42" s="197"/>
      <c r="Z42" s="197"/>
    </row>
    <row r="43" spans="2:26">
      <c r="B43" s="192">
        <f t="shared" si="3"/>
        <v>36</v>
      </c>
      <c r="C43" s="192"/>
      <c r="D43" s="192"/>
      <c r="E43" s="192"/>
      <c r="F43" s="192"/>
      <c r="G43" s="192"/>
      <c r="H43" s="192"/>
      <c r="I43" s="193">
        <f t="shared" si="0"/>
        <v>0</v>
      </c>
      <c r="J43" s="192"/>
      <c r="K43" s="192"/>
      <c r="L43" s="192"/>
      <c r="M43" s="192"/>
      <c r="N43" s="192"/>
      <c r="O43" s="192"/>
      <c r="P43" s="192"/>
      <c r="Q43" s="192"/>
      <c r="R43" s="193">
        <f t="shared" si="1"/>
        <v>0</v>
      </c>
      <c r="S43" s="194">
        <f t="shared" si="2"/>
        <v>0</v>
      </c>
      <c r="T43" s="195"/>
      <c r="U43" s="196"/>
      <c r="V43" s="197"/>
    </row>
    <row r="44" spans="2:26">
      <c r="B44" s="192">
        <v>37</v>
      </c>
      <c r="C44" s="192"/>
      <c r="D44" s="192"/>
      <c r="E44" s="192"/>
      <c r="F44" s="192"/>
      <c r="G44" s="192"/>
      <c r="H44" s="192"/>
      <c r="I44" s="193">
        <f t="shared" si="0"/>
        <v>0</v>
      </c>
      <c r="J44" s="192"/>
      <c r="K44" s="192"/>
      <c r="L44" s="192"/>
      <c r="M44" s="192"/>
      <c r="N44" s="192"/>
      <c r="O44" s="192"/>
      <c r="P44" s="192"/>
      <c r="Q44" s="192"/>
      <c r="R44" s="193">
        <f t="shared" ref="R44:R45" si="6">SUM(J44:Q44)</f>
        <v>0</v>
      </c>
      <c r="S44" s="194">
        <f t="shared" ref="S44:S45" si="7">I44+R44</f>
        <v>0</v>
      </c>
      <c r="T44" s="195"/>
      <c r="U44" s="196"/>
      <c r="V44" s="197"/>
    </row>
    <row r="45" spans="2:26">
      <c r="B45" s="192">
        <v>38</v>
      </c>
      <c r="C45" s="192"/>
      <c r="D45" s="192"/>
      <c r="E45" s="192"/>
      <c r="F45" s="192"/>
      <c r="G45" s="192"/>
      <c r="H45" s="192"/>
      <c r="I45" s="193">
        <f t="shared" si="0"/>
        <v>0</v>
      </c>
      <c r="J45" s="192"/>
      <c r="K45" s="192"/>
      <c r="L45" s="192"/>
      <c r="M45" s="192"/>
      <c r="N45" s="192"/>
      <c r="O45" s="192"/>
      <c r="P45" s="192"/>
      <c r="Q45" s="192"/>
      <c r="R45" s="193">
        <f t="shared" si="6"/>
        <v>0</v>
      </c>
      <c r="S45" s="194">
        <f t="shared" si="7"/>
        <v>0</v>
      </c>
      <c r="T45" s="195"/>
      <c r="U45" s="196"/>
      <c r="V45" s="197"/>
    </row>
    <row r="46" spans="2:26">
      <c r="B46" s="192"/>
      <c r="C46" s="192"/>
      <c r="D46" s="192"/>
      <c r="E46" s="192"/>
      <c r="F46" s="192"/>
      <c r="G46" s="192"/>
      <c r="H46" s="192"/>
      <c r="I46" s="203"/>
      <c r="J46" s="192"/>
      <c r="K46" s="192"/>
      <c r="L46" s="192"/>
      <c r="M46" s="192"/>
      <c r="N46" s="192"/>
      <c r="O46" s="192"/>
      <c r="P46" s="192"/>
      <c r="Q46" s="192"/>
      <c r="R46" s="203"/>
      <c r="S46" s="204"/>
      <c r="T46" s="195"/>
      <c r="U46" s="196"/>
      <c r="V46" s="197"/>
    </row>
    <row r="47" spans="2:26" ht="18.75">
      <c r="B47" s="319" t="s">
        <v>267</v>
      </c>
      <c r="C47" s="320"/>
      <c r="D47" s="205">
        <f t="shared" ref="D47:H47" si="8">SUM(D8:D43)</f>
        <v>0</v>
      </c>
      <c r="E47" s="205">
        <f t="shared" si="8"/>
        <v>0</v>
      </c>
      <c r="F47" s="205">
        <f t="shared" si="8"/>
        <v>0</v>
      </c>
      <c r="G47" s="205">
        <f t="shared" si="8"/>
        <v>0</v>
      </c>
      <c r="H47" s="205">
        <f t="shared" si="8"/>
        <v>0</v>
      </c>
      <c r="I47" s="205">
        <f>SUM(I8:I43)</f>
        <v>0</v>
      </c>
      <c r="J47" s="205">
        <f t="shared" ref="J47:Q47" si="9">SUM(J8:J43)</f>
        <v>0</v>
      </c>
      <c r="K47" s="205">
        <f t="shared" si="9"/>
        <v>0</v>
      </c>
      <c r="L47" s="205">
        <f t="shared" si="9"/>
        <v>0</v>
      </c>
      <c r="M47" s="205">
        <f t="shared" si="9"/>
        <v>0</v>
      </c>
      <c r="N47" s="205">
        <f t="shared" si="9"/>
        <v>0</v>
      </c>
      <c r="O47" s="205">
        <f t="shared" si="9"/>
        <v>0</v>
      </c>
      <c r="P47" s="205">
        <f t="shared" si="9"/>
        <v>0</v>
      </c>
      <c r="Q47" s="205">
        <f t="shared" si="9"/>
        <v>0</v>
      </c>
      <c r="R47" s="205">
        <f>SUM(R8:R43)</f>
        <v>0</v>
      </c>
      <c r="S47" s="206">
        <f>SUM(S8:S43)</f>
        <v>0</v>
      </c>
      <c r="T47" s="207">
        <f>SUM(T8:T43)</f>
        <v>0</v>
      </c>
      <c r="U47" s="208">
        <f>SUM(U8:U43)</f>
        <v>0</v>
      </c>
      <c r="V47" s="197"/>
    </row>
    <row r="48" spans="2:26" ht="19.5" thickBot="1">
      <c r="B48" s="338" t="s">
        <v>268</v>
      </c>
      <c r="C48" s="339"/>
      <c r="D48" s="209" t="e">
        <f t="shared" ref="D48:S48" si="10">D47/$U$49</f>
        <v>#DIV/0!</v>
      </c>
      <c r="E48" s="209" t="e">
        <f t="shared" si="10"/>
        <v>#DIV/0!</v>
      </c>
      <c r="F48" s="209" t="e">
        <f t="shared" si="10"/>
        <v>#DIV/0!</v>
      </c>
      <c r="G48" s="209" t="e">
        <f t="shared" si="10"/>
        <v>#DIV/0!</v>
      </c>
      <c r="H48" s="209" t="e">
        <f t="shared" si="10"/>
        <v>#DIV/0!</v>
      </c>
      <c r="I48" s="209" t="e">
        <f>I47/$U$49</f>
        <v>#DIV/0!</v>
      </c>
      <c r="J48" s="209" t="e">
        <f t="shared" si="10"/>
        <v>#DIV/0!</v>
      </c>
      <c r="K48" s="209" t="e">
        <f t="shared" si="10"/>
        <v>#DIV/0!</v>
      </c>
      <c r="L48" s="209" t="e">
        <f t="shared" si="10"/>
        <v>#DIV/0!</v>
      </c>
      <c r="M48" s="209" t="e">
        <f t="shared" si="10"/>
        <v>#DIV/0!</v>
      </c>
      <c r="N48" s="209" t="e">
        <f t="shared" si="10"/>
        <v>#DIV/0!</v>
      </c>
      <c r="O48" s="209" t="e">
        <f t="shared" si="10"/>
        <v>#DIV/0!</v>
      </c>
      <c r="P48" s="209" t="e">
        <f t="shared" si="10"/>
        <v>#DIV/0!</v>
      </c>
      <c r="Q48" s="209" t="e">
        <f t="shared" si="10"/>
        <v>#DIV/0!</v>
      </c>
      <c r="R48" s="209" t="e">
        <f t="shared" si="10"/>
        <v>#DIV/0!</v>
      </c>
      <c r="S48" s="209" t="e">
        <f t="shared" si="10"/>
        <v>#DIV/0!</v>
      </c>
      <c r="T48" s="210"/>
      <c r="U48" s="211"/>
    </row>
    <row r="49" spans="2:21" ht="28.5" customHeight="1" thickTop="1" thickBot="1">
      <c r="B49" s="323" t="s">
        <v>272</v>
      </c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212"/>
    </row>
    <row r="50" spans="2:21" ht="15.75" thickTop="1"/>
    <row r="51" spans="2:21" ht="18.75">
      <c r="B51" s="213" t="s">
        <v>273</v>
      </c>
      <c r="C51" s="213"/>
    </row>
    <row r="52" spans="2:21" ht="18.75">
      <c r="B52" s="214"/>
      <c r="C52" s="213" t="s">
        <v>274</v>
      </c>
    </row>
    <row r="53" spans="2:21" ht="18.75">
      <c r="B53" s="215"/>
      <c r="C53" s="213" t="s">
        <v>275</v>
      </c>
    </row>
  </sheetData>
  <sheetProtection selectLockedCells="1"/>
  <mergeCells count="27">
    <mergeCell ref="B49:T49"/>
    <mergeCell ref="B2:U2"/>
    <mergeCell ref="B4:B7"/>
    <mergeCell ref="C4:C7"/>
    <mergeCell ref="D4:R4"/>
    <mergeCell ref="S4:S7"/>
    <mergeCell ref="T4:U4"/>
    <mergeCell ref="D5:H5"/>
    <mergeCell ref="I5:I7"/>
    <mergeCell ref="J5:Q5"/>
    <mergeCell ref="R5:R7"/>
    <mergeCell ref="B48:C48"/>
    <mergeCell ref="T5:T7"/>
    <mergeCell ref="U5:U7"/>
    <mergeCell ref="D6:D7"/>
    <mergeCell ref="E6:F6"/>
    <mergeCell ref="Q6:Q7"/>
    <mergeCell ref="G6:G7"/>
    <mergeCell ref="H6:H7"/>
    <mergeCell ref="J6:J7"/>
    <mergeCell ref="K6:K7"/>
    <mergeCell ref="L6:L7"/>
    <mergeCell ref="B47:C47"/>
    <mergeCell ref="M6:M7"/>
    <mergeCell ref="N6:N7"/>
    <mergeCell ref="O6:O7"/>
    <mergeCell ref="P6:P7"/>
  </mergeCells>
  <pageMargins left="0.43307086614173229" right="0.70866141732283472" top="0.74803149606299213" bottom="0.74803149606299213" header="0.31496062992125984" footer="0.31496062992125984"/>
  <pageSetup paperSize="5" scale="55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"/>
  <sheetViews>
    <sheetView workbookViewId="0">
      <selection activeCell="B4" sqref="B4:L4"/>
    </sheetView>
  </sheetViews>
  <sheetFormatPr defaultRowHeight="15"/>
  <sheetData>
    <row r="2" spans="1:12">
      <c r="B2" t="s">
        <v>277</v>
      </c>
    </row>
    <row r="3" spans="1:12" ht="99.75" customHeight="1">
      <c r="A3" s="217">
        <v>1</v>
      </c>
      <c r="B3" s="342" t="s">
        <v>278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2" ht="48" customHeight="1">
      <c r="A4" s="217">
        <v>2</v>
      </c>
      <c r="B4" s="342" t="s">
        <v>279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>
      <c r="A5" s="217">
        <v>3</v>
      </c>
      <c r="B5" t="s">
        <v>280</v>
      </c>
    </row>
  </sheetData>
  <mergeCells count="2">
    <mergeCell ref="B3:L3"/>
    <mergeCell ref="B4:L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form</vt:lpstr>
      <vt:lpstr>cover juk</vt:lpstr>
      <vt:lpstr>petunjukisi</vt:lpstr>
      <vt:lpstr>TEMPLATE</vt:lpstr>
      <vt:lpstr>Pelaporan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Tita Mintarsih</cp:lastModifiedBy>
  <cp:lastPrinted>2015-05-19T06:26:54Z</cp:lastPrinted>
  <dcterms:created xsi:type="dcterms:W3CDTF">2015-03-11T09:04:05Z</dcterms:created>
  <dcterms:modified xsi:type="dcterms:W3CDTF">2015-05-22T04:09:50Z</dcterms:modified>
</cp:coreProperties>
</file>